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7365"/>
  </bookViews>
  <sheets>
    <sheet name="Contents" sheetId="15" r:id="rId1"/>
    <sheet name="1. composition" sheetId="8" r:id="rId2"/>
    <sheet name="2. export" sheetId="1" r:id="rId3"/>
    <sheet name="3. Import" sheetId="2" r:id="rId4"/>
    <sheet name="4. partner" sheetId="3" r:id="rId5"/>
    <sheet name="5. X_India" sheetId="14" r:id="rId6"/>
    <sheet name="6. X_China" sheetId="13" r:id="rId7"/>
    <sheet name="7. X_Other" sheetId="12" r:id="rId8"/>
    <sheet name="8. M_India" sheetId="9" r:id="rId9"/>
    <sheet name="9.M_China " sheetId="10" r:id="rId10"/>
    <sheet name="10.M_Other" sheetId="11" r:id="rId11"/>
    <sheet name="11. X_Customs" sheetId="17" r:id="rId12"/>
    <sheet name="12. M_Customs" sheetId="18" r:id="rId13"/>
  </sheets>
  <definedNames>
    <definedName name="_xlnm.Print_Area" localSheetId="2">'2. export'!$A$1:$K$46</definedName>
  </definedNames>
  <calcPr calcId="124519"/>
</workbook>
</file>

<file path=xl/calcChain.xml><?xml version="1.0" encoding="utf-8"?>
<calcChain xmlns="http://schemas.openxmlformats.org/spreadsheetml/2006/main">
  <c r="L7" i="1"/>
  <c r="F7" i="1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1"/>
  <c r="E92"/>
  <c r="E93"/>
  <c r="E94"/>
  <c r="E95"/>
  <c r="E96"/>
  <c r="E97"/>
  <c r="E98"/>
  <c r="E99"/>
  <c r="E100"/>
  <c r="E101"/>
  <c r="E102"/>
  <c r="E6"/>
  <c r="E92" i="9"/>
  <c r="E69" i="12"/>
  <c r="E9" i="13"/>
  <c r="F7" i="18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6"/>
  <c r="E7"/>
  <c r="E8"/>
  <c r="E9"/>
  <c r="E10"/>
  <c r="E11"/>
  <c r="E12"/>
  <c r="E13"/>
  <c r="E14"/>
  <c r="E15"/>
  <c r="E16"/>
  <c r="E17"/>
  <c r="E18"/>
  <c r="E19"/>
  <c r="E20"/>
  <c r="E22"/>
  <c r="E23"/>
  <c r="E24"/>
  <c r="E25"/>
  <c r="E26"/>
  <c r="E27"/>
  <c r="E28"/>
  <c r="E29"/>
  <c r="E30"/>
  <c r="E31"/>
  <c r="E32"/>
  <c r="E33"/>
  <c r="E34"/>
  <c r="E35"/>
  <c r="E6"/>
  <c r="F7" i="1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6"/>
  <c r="E13"/>
  <c r="E14"/>
  <c r="E15"/>
  <c r="E16"/>
  <c r="E17"/>
  <c r="E19"/>
  <c r="E20"/>
  <c r="E21"/>
  <c r="E22"/>
  <c r="E23"/>
  <c r="E24"/>
  <c r="E26"/>
  <c r="E7"/>
  <c r="E8"/>
  <c r="E9"/>
  <c r="E11"/>
  <c r="E12"/>
  <c r="E6"/>
  <c r="D102" i="11"/>
  <c r="C102"/>
  <c r="F7" i="10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6"/>
  <c r="E7"/>
  <c r="E8"/>
  <c r="E9"/>
  <c r="E10"/>
  <c r="E11"/>
  <c r="E12"/>
  <c r="E13"/>
  <c r="E14"/>
  <c r="E15"/>
  <c r="E16"/>
  <c r="E17"/>
  <c r="E18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6"/>
  <c r="D102"/>
  <c r="C102"/>
  <c r="F7" i="9" l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6"/>
  <c r="D100"/>
  <c r="C100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3"/>
  <c r="E94"/>
  <c r="E96"/>
  <c r="E97"/>
  <c r="E98"/>
  <c r="E99"/>
  <c r="E6"/>
  <c r="F7" i="12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6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4"/>
  <c r="E65"/>
  <c r="E66"/>
  <c r="E67"/>
  <c r="E68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6"/>
  <c r="D87"/>
  <c r="C87"/>
  <c r="E7" i="13"/>
  <c r="E8"/>
  <c r="E10"/>
  <c r="E11"/>
  <c r="E12"/>
  <c r="E13"/>
  <c r="E14"/>
  <c r="E15"/>
  <c r="E16"/>
  <c r="E17"/>
  <c r="E18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5"/>
  <c r="E57"/>
  <c r="E58"/>
  <c r="E59"/>
  <c r="E6"/>
  <c r="D60"/>
  <c r="F8" s="1"/>
  <c r="C60"/>
  <c r="F7" i="14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9"/>
  <c r="E70"/>
  <c r="E71"/>
  <c r="E72"/>
  <c r="E73"/>
  <c r="E74"/>
  <c r="E75"/>
  <c r="E6"/>
  <c r="D75"/>
  <c r="C75"/>
  <c r="F6" i="3"/>
  <c r="E7"/>
  <c r="E8"/>
  <c r="E9"/>
  <c r="E10"/>
  <c r="E11"/>
  <c r="E12"/>
  <c r="E13"/>
  <c r="E14"/>
  <c r="E15"/>
  <c r="E16"/>
  <c r="E17"/>
  <c r="E18"/>
  <c r="E19"/>
  <c r="E20"/>
  <c r="E6"/>
  <c r="F6" i="13" l="1"/>
  <c r="F59"/>
  <c r="F57"/>
  <c r="F55"/>
  <c r="F53"/>
  <c r="F51"/>
  <c r="F49"/>
  <c r="F47"/>
  <c r="F45"/>
  <c r="F43"/>
  <c r="F41"/>
  <c r="F39"/>
  <c r="F37"/>
  <c r="F35"/>
  <c r="F33"/>
  <c r="F31"/>
  <c r="F29"/>
  <c r="F27"/>
  <c r="F25"/>
  <c r="F23"/>
  <c r="F21"/>
  <c r="F19"/>
  <c r="F17"/>
  <c r="F15"/>
  <c r="F13"/>
  <c r="F11"/>
  <c r="F9"/>
  <c r="F7"/>
  <c r="F60"/>
  <c r="F58"/>
  <c r="F56"/>
  <c r="F54"/>
  <c r="F52"/>
  <c r="F50"/>
  <c r="F48"/>
  <c r="F46"/>
  <c r="F44"/>
  <c r="F42"/>
  <c r="F40"/>
  <c r="F38"/>
  <c r="F36"/>
  <c r="F34"/>
  <c r="F32"/>
  <c r="F30"/>
  <c r="F28"/>
  <c r="F26"/>
  <c r="F24"/>
  <c r="F22"/>
  <c r="F20"/>
  <c r="F18"/>
  <c r="F16"/>
  <c r="F14"/>
  <c r="F12"/>
  <c r="F10"/>
  <c r="E100" i="9"/>
  <c r="E60" i="13"/>
  <c r="F20" i="2"/>
  <c r="E33"/>
  <c r="D33"/>
  <c r="C33"/>
  <c r="J7" i="1"/>
  <c r="J36"/>
  <c r="I46"/>
  <c r="G46"/>
  <c r="E46"/>
  <c r="K7" l="1"/>
  <c r="F8" i="2"/>
  <c r="F9"/>
  <c r="F10"/>
  <c r="F11"/>
  <c r="F12"/>
  <c r="F13"/>
  <c r="F14"/>
  <c r="F15"/>
  <c r="F16"/>
  <c r="F17"/>
  <c r="F18"/>
  <c r="F19"/>
  <c r="F21"/>
  <c r="F22"/>
  <c r="F23"/>
  <c r="F24"/>
  <c r="F25"/>
  <c r="F26"/>
  <c r="F27"/>
  <c r="F28"/>
  <c r="F29"/>
  <c r="F30"/>
  <c r="F31"/>
  <c r="F32"/>
  <c r="F34"/>
  <c r="F7"/>
  <c r="K8" i="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7"/>
  <c r="J38"/>
  <c r="J39"/>
  <c r="J40"/>
  <c r="J41"/>
  <c r="J42"/>
  <c r="J43"/>
  <c r="J44"/>
  <c r="J45"/>
  <c r="J47"/>
  <c r="J46" l="1"/>
  <c r="G11" i="8"/>
  <c r="E30" i="3"/>
  <c r="E31"/>
  <c r="E32"/>
  <c r="E33"/>
  <c r="E34"/>
  <c r="E35"/>
  <c r="E36"/>
  <c r="E37"/>
  <c r="E38"/>
  <c r="E39"/>
  <c r="E40"/>
  <c r="E41"/>
  <c r="E42"/>
  <c r="E44"/>
  <c r="F33" i="2" l="1"/>
  <c r="C43" i="3" l="1"/>
  <c r="G7" i="2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4"/>
  <c r="F30" i="3" l="1"/>
  <c r="F31"/>
  <c r="F32"/>
  <c r="F33"/>
  <c r="F34"/>
  <c r="F35"/>
  <c r="F36"/>
  <c r="F37"/>
  <c r="F38"/>
  <c r="F39"/>
  <c r="F40"/>
  <c r="F41"/>
  <c r="F42"/>
  <c r="F44"/>
  <c r="F29"/>
  <c r="F7"/>
  <c r="F8"/>
  <c r="F9"/>
  <c r="F10"/>
  <c r="F11"/>
  <c r="F12"/>
  <c r="F13"/>
  <c r="F14"/>
  <c r="F15"/>
  <c r="F16"/>
  <c r="F17"/>
  <c r="F18"/>
  <c r="F19"/>
  <c r="F21"/>
  <c r="C20"/>
  <c r="D20"/>
  <c r="F20" s="1"/>
  <c r="G33" i="2" l="1"/>
  <c r="E8" i="8" l="1"/>
  <c r="D8"/>
  <c r="B9" s="1"/>
  <c r="E5"/>
  <c r="D5"/>
  <c r="B6" s="1"/>
  <c r="K46" i="1" l="1"/>
  <c r="C9" i="8"/>
  <c r="C6"/>
  <c r="D43" i="3" l="1"/>
  <c r="E29"/>
  <c r="E21"/>
  <c r="F43" l="1"/>
  <c r="E43"/>
  <c r="E11" i="8" l="1"/>
  <c r="D11"/>
  <c r="B12" s="1"/>
  <c r="C16"/>
  <c r="B16"/>
  <c r="C12" l="1"/>
  <c r="B14"/>
  <c r="C14"/>
  <c r="D14"/>
  <c r="E14"/>
  <c r="D16"/>
  <c r="G8"/>
  <c r="G5"/>
  <c r="E16" l="1"/>
</calcChain>
</file>

<file path=xl/sharedStrings.xml><?xml version="1.0" encoding="utf-8"?>
<sst xmlns="http://schemas.openxmlformats.org/spreadsheetml/2006/main" count="1345" uniqueCount="380">
  <si>
    <t>S.N</t>
  </si>
  <si>
    <t>Commodities</t>
  </si>
  <si>
    <t>Unit</t>
  </si>
  <si>
    <t>Quantity</t>
  </si>
  <si>
    <t>Value</t>
  </si>
  <si>
    <t>Soyabean oil</t>
  </si>
  <si>
    <t>Palm oil</t>
  </si>
  <si>
    <t>Woolen Carpet</t>
  </si>
  <si>
    <t>Sq.Mtr.</t>
  </si>
  <si>
    <t>Jute and Jute Products</t>
  </si>
  <si>
    <t>Readymade Garments</t>
  </si>
  <si>
    <t>Pcs.</t>
  </si>
  <si>
    <t>Juices</t>
  </si>
  <si>
    <t>Cardamom</t>
  </si>
  <si>
    <t>Kg.</t>
  </si>
  <si>
    <t>Sunflower Oil</t>
  </si>
  <si>
    <t>Iron and Steel products</t>
  </si>
  <si>
    <t>Tea</t>
  </si>
  <si>
    <t>Woolen and Pashmina shawls</t>
  </si>
  <si>
    <t>Rosin and resin acid</t>
  </si>
  <si>
    <t>Noodles, pasta and like</t>
  </si>
  <si>
    <t>Nepalese paper and paper Products</t>
  </si>
  <si>
    <t>Medicinal Herbs</t>
  </si>
  <si>
    <t>Footwear</t>
  </si>
  <si>
    <t>Dentifrices (toothpaste)</t>
  </si>
  <si>
    <t>Essential Oils</t>
  </si>
  <si>
    <t>Handicrafts ( Painting, Sculpture and statuary)</t>
  </si>
  <si>
    <t>Ginger</t>
  </si>
  <si>
    <t>Cotton sacks and bags</t>
  </si>
  <si>
    <t>Lentils</t>
  </si>
  <si>
    <t>Gold Jewellery</t>
  </si>
  <si>
    <t>Hides &amp; Skins</t>
  </si>
  <si>
    <t>Copper and articles thereof</t>
  </si>
  <si>
    <t>Articles of silver jewellery</t>
  </si>
  <si>
    <t>Others</t>
  </si>
  <si>
    <t>Total</t>
  </si>
  <si>
    <t>`</t>
  </si>
  <si>
    <t>Petroleum Products</t>
  </si>
  <si>
    <t>Iron &amp; Steel and products thereof</t>
  </si>
  <si>
    <t>Machinery and parts</t>
  </si>
  <si>
    <t>Transport Vehicles and parts thereof</t>
  </si>
  <si>
    <t>Cereals</t>
  </si>
  <si>
    <t>Electronic and Electrical Equipments</t>
  </si>
  <si>
    <t>Pharmaceutical products</t>
  </si>
  <si>
    <t>Telecommunication Equipment and parts</t>
  </si>
  <si>
    <t>Articles of apparel and clothing accessories</t>
  </si>
  <si>
    <t>Aircraft and parts thereof</t>
  </si>
  <si>
    <t>Fertilizers</t>
  </si>
  <si>
    <t>Polythene Granules</t>
  </si>
  <si>
    <t>Crude soyabean oil</t>
  </si>
  <si>
    <t>Crude palm Oil</t>
  </si>
  <si>
    <t>Gold</t>
  </si>
  <si>
    <t>Chemicals</t>
  </si>
  <si>
    <t>Aluminium and articles thereof</t>
  </si>
  <si>
    <t>Rubber and articles thereof</t>
  </si>
  <si>
    <t>Silver</t>
  </si>
  <si>
    <t>Cotton ( Yarn and Fabrics)</t>
  </si>
  <si>
    <t>Low erucic acid rape or colza seeds</t>
  </si>
  <si>
    <t>Zinc and articles thereof</t>
  </si>
  <si>
    <t>Wool, fine or coarse animal hair</t>
  </si>
  <si>
    <t>Crude sunflower oil</t>
  </si>
  <si>
    <t>Major Trading Partners of Nepal</t>
  </si>
  <si>
    <t>Exports</t>
  </si>
  <si>
    <t>In Billion Rs.</t>
  </si>
  <si>
    <t>Countries/Region</t>
  </si>
  <si>
    <t>Imports</t>
  </si>
  <si>
    <t>Total Exports</t>
  </si>
  <si>
    <t>Total Imports</t>
  </si>
  <si>
    <t>Total Trade</t>
  </si>
  <si>
    <t>Trade Deficit</t>
  </si>
  <si>
    <t>Export: Import Ratio</t>
  </si>
  <si>
    <t>1:</t>
  </si>
  <si>
    <t>Share % in Total Trade</t>
  </si>
  <si>
    <t>Dog or cat food</t>
  </si>
  <si>
    <t>Woolen Felt Products</t>
  </si>
  <si>
    <t>Plywood</t>
  </si>
  <si>
    <t>Broom grass (Amriso)</t>
  </si>
  <si>
    <t>Unwrought lead (excl refined and containi n  antimony)</t>
  </si>
  <si>
    <t>Stoppers, lids, caps and other closures of  plastics</t>
  </si>
  <si>
    <t>Fabrics</t>
  </si>
  <si>
    <t>Kattha</t>
  </si>
  <si>
    <t xml:space="preserve">Oil-cake </t>
  </si>
  <si>
    <t>Cement</t>
  </si>
  <si>
    <t>Cement Clinker</t>
  </si>
  <si>
    <t>Brans</t>
  </si>
  <si>
    <t>F.Y. 2081/82</t>
  </si>
  <si>
    <t xml:space="preserve">COMPARISON OF TOTAL EXPORTS OF SOME MAJOR COMMODITIES </t>
  </si>
  <si>
    <t>(Provisional)</t>
  </si>
  <si>
    <t xml:space="preserve">COMPARISON OF TOTAL IMPORTS OF SOME MAJOR COMMODITIES </t>
  </si>
  <si>
    <t>Grand Total</t>
  </si>
  <si>
    <t>(2024/25)</t>
  </si>
  <si>
    <t>Yarns</t>
  </si>
  <si>
    <t>Value in 000 Rs</t>
  </si>
  <si>
    <t>F.Y. 2082/83</t>
  </si>
  <si>
    <t>Annual</t>
  </si>
  <si>
    <t>(2025/26)</t>
  </si>
  <si>
    <t>Man-made fibres and Fabric ( Synthetic, Polyester etc)</t>
  </si>
  <si>
    <t>F.Y. 2081/82 (2024/25)</t>
  </si>
  <si>
    <t>F.Y. 2081/82  (2024/25)</t>
  </si>
  <si>
    <t>F.Y. 2082/83  (2025/26)</t>
  </si>
  <si>
    <t>Argentina</t>
  </si>
  <si>
    <t>Australia</t>
  </si>
  <si>
    <t>Brazil</t>
  </si>
  <si>
    <t>Canada</t>
  </si>
  <si>
    <t>China</t>
  </si>
  <si>
    <t>Denmark</t>
  </si>
  <si>
    <t>France</t>
  </si>
  <si>
    <t>Germany</t>
  </si>
  <si>
    <t>India</t>
  </si>
  <si>
    <t>Indonesia</t>
  </si>
  <si>
    <t>Italy</t>
  </si>
  <si>
    <t>Japan</t>
  </si>
  <si>
    <t>Malaysia</t>
  </si>
  <si>
    <t>Netherlands</t>
  </si>
  <si>
    <t>Qatar</t>
  </si>
  <si>
    <t>Thailand</t>
  </si>
  <si>
    <t>United Arab Emirates</t>
  </si>
  <si>
    <t>United Kingdom</t>
  </si>
  <si>
    <t>United States</t>
  </si>
  <si>
    <t>Foreign Trade Composition of Nepal ( Provisional)</t>
  </si>
  <si>
    <t>F.Y. 2080/81 (2023/24) ( Shrawan-Marg)</t>
  </si>
  <si>
    <t>F.Y. 2081/82 (2024/25) ( Shrawan-Marg)</t>
  </si>
  <si>
    <t>F.Y. 2082/83 (2025/26) ( Shrawan-Marg)</t>
  </si>
  <si>
    <t>Percentage Change in First Five Month of F.Y. 2081/82 compared to same period of the previous year ( 2080/81)</t>
  </si>
  <si>
    <t>Percentage Change in First Five Month of F.Y. 2082/83 compared to same period of the previous year ( 2081/82)</t>
  </si>
  <si>
    <t>DURING THE FIVE MONTH OF THE F.Y. 2081/82 AND 2082/83</t>
  </si>
  <si>
    <t>Shrawan-Marg</t>
  </si>
  <si>
    <t>% Change in Value  in  F.Y. 2082/83  (Shrawan-Marg)</t>
  </si>
  <si>
    <t>% Share  in Value in F.Y. 2082/83 (Shrawan-Marg)</t>
  </si>
  <si>
    <t>% Share in  Value in F.Y. 2082/83 ( Shrawan-Marg)</t>
  </si>
  <si>
    <t>DURING THE FIVE  MONTH OF THE F.Y. 2081/82 AND 2082/83</t>
  </si>
  <si>
    <t>(First Five Month- Provisional)</t>
  </si>
  <si>
    <t xml:space="preserve">    F.Y. 2081/82        (Shrawan-Marg)</t>
  </si>
  <si>
    <t xml:space="preserve">    F.Y. 2082/83        (Shrawan-Marg)</t>
  </si>
  <si>
    <t>% Change   in  F.Y. 2082/83  (Shrawan-Marg)</t>
  </si>
  <si>
    <t>% Share  in  F.Y. 2082/83 ( Shrawan-Marg)</t>
  </si>
  <si>
    <t>(First Five Month - Provisional)</t>
  </si>
  <si>
    <t>Chapter</t>
  </si>
  <si>
    <t>Description</t>
  </si>
  <si>
    <t>01</t>
  </si>
  <si>
    <t>Animals; live</t>
  </si>
  <si>
    <t>02</t>
  </si>
  <si>
    <t>Meat and edible meat offal</t>
  </si>
  <si>
    <t>03</t>
  </si>
  <si>
    <t>Fish and crustaceans, molluscs and other aquatic invertebrates</t>
  </si>
  <si>
    <t>04</t>
  </si>
  <si>
    <t>Dairy produce; birds' eggs; natural honey; edible products of animal origin, not elsewhere specified or included</t>
  </si>
  <si>
    <t>05</t>
  </si>
  <si>
    <t>Animal originated products; not elsewhere specified or included</t>
  </si>
  <si>
    <t>06</t>
  </si>
  <si>
    <t>Trees and other plants, live; bulbs, roots and the like; cut flowers and ornamental foliage</t>
  </si>
  <si>
    <t>07</t>
  </si>
  <si>
    <t>Vegetables and certain roots and tubers; edible</t>
  </si>
  <si>
    <t>08</t>
  </si>
  <si>
    <t>Fruit and nuts, edible; peel of citrus fruit or melons</t>
  </si>
  <si>
    <t>09</t>
  </si>
  <si>
    <t>Coffee, tea, mate and spices</t>
  </si>
  <si>
    <t>10</t>
  </si>
  <si>
    <t>11</t>
  </si>
  <si>
    <t>Products of the milling industry; malt, starches, inulin, wheat gluten</t>
  </si>
  <si>
    <t>12</t>
  </si>
  <si>
    <t>Oil seeds and oleaginous fruits; miscellaneous grains, seeds and fruit, industrial or medicinal plants; straw and fodder</t>
  </si>
  <si>
    <t>13</t>
  </si>
  <si>
    <t>Lac; gums, resins and other vegetable saps and extracts</t>
  </si>
  <si>
    <t>14</t>
  </si>
  <si>
    <t>Vegetable plaiting materials; vegetable products not elsewhere specified or included</t>
  </si>
  <si>
    <t>15</t>
  </si>
  <si>
    <t>Animal or vegetable fats and oils and their cleavage products; prepared animal fats; animal or vegetable waxes</t>
  </si>
  <si>
    <t>16</t>
  </si>
  <si>
    <t>Meat, fish or crustaceans, molluscs or other aquatic invertebrates; preparations thereof</t>
  </si>
  <si>
    <t>17</t>
  </si>
  <si>
    <t>Sugars and sugar confectionery</t>
  </si>
  <si>
    <t>18</t>
  </si>
  <si>
    <t>Cocoa and cocoa preparations</t>
  </si>
  <si>
    <t>19</t>
  </si>
  <si>
    <t>Preparations of cereals, flour, starch or milk; pastrycooks' products</t>
  </si>
  <si>
    <t>20</t>
  </si>
  <si>
    <t>Preparations of vegetables, fruit, nuts or other parts of plants</t>
  </si>
  <si>
    <t>21</t>
  </si>
  <si>
    <t>Miscellaneous edible preparations</t>
  </si>
  <si>
    <t>22</t>
  </si>
  <si>
    <t>Beverages, spirits and vinegar</t>
  </si>
  <si>
    <t>23</t>
  </si>
  <si>
    <t>Food industries, residues and wastes thereof; prepared animal fodder</t>
  </si>
  <si>
    <t>24</t>
  </si>
  <si>
    <t>Tobacco and manufactured tobacco substitutes</t>
  </si>
  <si>
    <t>25</t>
  </si>
  <si>
    <t>Salt; sulphur; earths, stone; plastering materials, lime and cement</t>
  </si>
  <si>
    <t>26</t>
  </si>
  <si>
    <t>Ores, slag and ash</t>
  </si>
  <si>
    <t>27</t>
  </si>
  <si>
    <t>Mineral fuels, mineral oils and products of their distillation; bituminous substances; mineral waxes</t>
  </si>
  <si>
    <t>28</t>
  </si>
  <si>
    <t>Inorganic chemicals; organic and inorganic compounds of precious metals; of rare earth metals, of radio-active elements and of isotopes</t>
  </si>
  <si>
    <t>29</t>
  </si>
  <si>
    <t>Organic chemicals</t>
  </si>
  <si>
    <t>30</t>
  </si>
  <si>
    <t>31</t>
  </si>
  <si>
    <t>32</t>
  </si>
  <si>
    <t>Tanning or dyeing extracts; tannins and their derivatives; dyes, pigments and other colouring matter; paints, varnishes; putty, other mastics; inks</t>
  </si>
  <si>
    <t>33</t>
  </si>
  <si>
    <t>Essential oils and resinoids; perfumery, cosmetic or toilet preparations</t>
  </si>
  <si>
    <t>34</t>
  </si>
  <si>
    <t>Soap, organic surface-active agents; washing, lubricating, polishing or scouring preparations; artificial or prepared waxes, candles and similar articles, modelling pastes, dental waxes and dental preparations with a basis of plaster</t>
  </si>
  <si>
    <t>35</t>
  </si>
  <si>
    <t>Albuminoidal substances; modified starches; glues; enzymes</t>
  </si>
  <si>
    <t>36</t>
  </si>
  <si>
    <t>Explosives; pyrotechnic products; matches; pyrophoric alloys; certain combustible preparations</t>
  </si>
  <si>
    <t>37</t>
  </si>
  <si>
    <t>Photographic or cinematographic goods</t>
  </si>
  <si>
    <t>38</t>
  </si>
  <si>
    <t>Chemical products n.e.c.</t>
  </si>
  <si>
    <t>39</t>
  </si>
  <si>
    <t>Plastics and articles thereof</t>
  </si>
  <si>
    <t>40</t>
  </si>
  <si>
    <t>41</t>
  </si>
  <si>
    <t>Raw hides and skins (other than furskins) and leather</t>
  </si>
  <si>
    <t>42</t>
  </si>
  <si>
    <t>Articles of leather; saddlery and harness; travel goods, handbags and similar containers; articles of animal gut (other than silk-worm gut)</t>
  </si>
  <si>
    <t>43</t>
  </si>
  <si>
    <t>Furskins and artificial fur; manufactures thereof</t>
  </si>
  <si>
    <t>44</t>
  </si>
  <si>
    <t>Wood and articles of wood; wood charcoal</t>
  </si>
  <si>
    <t>45</t>
  </si>
  <si>
    <t>Cork and articles of cork</t>
  </si>
  <si>
    <t>46</t>
  </si>
  <si>
    <t>Manufactures of straw, esparto or other plaiting materials; basketware and wickerwork</t>
  </si>
  <si>
    <t>47</t>
  </si>
  <si>
    <t>Pulp of wood or other fibrous cellulosic material; recovered (waste and scrap) paper or paperboard</t>
  </si>
  <si>
    <t>48</t>
  </si>
  <si>
    <t>Paper and paperboard; articles of paper pulp, of paper or paperboard</t>
  </si>
  <si>
    <t>49</t>
  </si>
  <si>
    <t>Printed books, newspapers, pictures and other products of the printing industry; manuscripts, typescripts and plans</t>
  </si>
  <si>
    <t>50</t>
  </si>
  <si>
    <t>Silk</t>
  </si>
  <si>
    <t>51</t>
  </si>
  <si>
    <t>Wool, fine or coarse animal hair; horsehair yarn and woven fabric</t>
  </si>
  <si>
    <t>52</t>
  </si>
  <si>
    <t>Cotton</t>
  </si>
  <si>
    <t>53</t>
  </si>
  <si>
    <t>Vegetable textile fibres; paper yarn and woven fabrics of paper yarn</t>
  </si>
  <si>
    <t>54</t>
  </si>
  <si>
    <t>Man-made filaments; strip and the like of man-made textile materials</t>
  </si>
  <si>
    <t>55</t>
  </si>
  <si>
    <t>Man-made staple fibres</t>
  </si>
  <si>
    <t>56</t>
  </si>
  <si>
    <t>Wadding, felt and nonwovens, special yarns; twine, cordage, ropes and cables and articles thereof</t>
  </si>
  <si>
    <t>57</t>
  </si>
  <si>
    <t>Carpets and other textile floor coverings</t>
  </si>
  <si>
    <t>58</t>
  </si>
  <si>
    <t>Fabrics; special woven fabrics, tufted textile fabrics, lace, tapestries, trimmings, embroidery</t>
  </si>
  <si>
    <t>59</t>
  </si>
  <si>
    <t>Textile fabrics; impregnated, coated, covered or laminated; textile articles of a kind suitable for industrial use</t>
  </si>
  <si>
    <t>60</t>
  </si>
  <si>
    <t>Fabrics; knitted or crocheted</t>
  </si>
  <si>
    <t>61</t>
  </si>
  <si>
    <t>Apparel and clothing accessories; knitted or crocheted</t>
  </si>
  <si>
    <t>62</t>
  </si>
  <si>
    <t>Apparel and clothing accessories; not knitted or crocheted</t>
  </si>
  <si>
    <t>63</t>
  </si>
  <si>
    <t>Textiles, made up articles; sets; worn clothing and worn textile articles; rags</t>
  </si>
  <si>
    <t>64</t>
  </si>
  <si>
    <t>Footwear; gaiters and the like; parts of such articles</t>
  </si>
  <si>
    <t>65</t>
  </si>
  <si>
    <t>Headgear and parts thereof</t>
  </si>
  <si>
    <t>66</t>
  </si>
  <si>
    <t>Umbrellas, sun umbrellas, walking-sticks, seat sticks, whips, riding crops; and parts thereof</t>
  </si>
  <si>
    <t>67</t>
  </si>
  <si>
    <t>Feathers and down, prepared; and articles made of feather or of down; artificial flowers; articles of human hair</t>
  </si>
  <si>
    <t>68</t>
  </si>
  <si>
    <t>Stone, plaster, cement, asbestos, mica or similar materials; articles thereof</t>
  </si>
  <si>
    <t>69</t>
  </si>
  <si>
    <t>Ceramic products</t>
  </si>
  <si>
    <t>70</t>
  </si>
  <si>
    <t>Glass and glassware</t>
  </si>
  <si>
    <t>71</t>
  </si>
  <si>
    <t>Natural, cultured pearls; precious, semi-precious stones; precious metals, metals clad with precious metal, and articles thereof; imitation jewellery; coin</t>
  </si>
  <si>
    <t>72</t>
  </si>
  <si>
    <t>Iron and steel</t>
  </si>
  <si>
    <t>73</t>
  </si>
  <si>
    <t>Iron or steel articles</t>
  </si>
  <si>
    <t>74</t>
  </si>
  <si>
    <t>75</t>
  </si>
  <si>
    <t>Nickel and articles thereof</t>
  </si>
  <si>
    <t>76</t>
  </si>
  <si>
    <t>78</t>
  </si>
  <si>
    <t>Lead and articles thereof</t>
  </si>
  <si>
    <t>79</t>
  </si>
  <si>
    <t>80</t>
  </si>
  <si>
    <t>Tin; articles thereof</t>
  </si>
  <si>
    <t>81</t>
  </si>
  <si>
    <t>Metals; n.e.c., cermets and articles thereof</t>
  </si>
  <si>
    <t>82</t>
  </si>
  <si>
    <t>Tools, implements, cutlery, spoons and forks, of base metal; parts thereof, of base metal</t>
  </si>
  <si>
    <t>83</t>
  </si>
  <si>
    <t>Metal; miscellaneous products of base metal</t>
  </si>
  <si>
    <t>84</t>
  </si>
  <si>
    <t>boilers, machinery and mechanical appliances; parts thereof</t>
  </si>
  <si>
    <t>85</t>
  </si>
  <si>
    <t>Electrical machinery and equipment and parts thereof; sound recorders and reproducers; television image and sound recorders and reproducers, parts and accessories of such articles</t>
  </si>
  <si>
    <t>86</t>
  </si>
  <si>
    <t>Railway, tramway locomotives, rolling-stock and parts thereof; railway or tramway track fixtures and fittings and parts thereof; mechanical (including electro-mechanical) traffic signalling equipment of all kinds</t>
  </si>
  <si>
    <t>87</t>
  </si>
  <si>
    <t>Vehicles; other than railway or tramway rolling stock, and parts and accessories thereof</t>
  </si>
  <si>
    <t>88</t>
  </si>
  <si>
    <t>Aircraft, spacecraft and parts thereof</t>
  </si>
  <si>
    <t>89</t>
  </si>
  <si>
    <t>Ships, boats and floating structures</t>
  </si>
  <si>
    <t>90</t>
  </si>
  <si>
    <t>Optical, photographic, cinematographic, measuring, checking, medical or surgical instruments and apparatus; parts and accessories</t>
  </si>
  <si>
    <t>91</t>
  </si>
  <si>
    <t>Clocks and watches and parts thereof</t>
  </si>
  <si>
    <t>92</t>
  </si>
  <si>
    <t>Musical instruments; parts and accessories of such articles</t>
  </si>
  <si>
    <t>93</t>
  </si>
  <si>
    <t>Arms and ammunition; parts and accessories thereof</t>
  </si>
  <si>
    <t>94</t>
  </si>
  <si>
    <t>Furniture; bedding, mattresses, mattress supports, cushions and similar stuffed furnishings; lamps and lighting fittings, n.e.c.; illuminated signs, illuminated name-plates and the like; prefabricated buildings</t>
  </si>
  <si>
    <t>95</t>
  </si>
  <si>
    <t>Toys, games and sports requisites; parts and accessories thereof</t>
  </si>
  <si>
    <t>96</t>
  </si>
  <si>
    <t>Miscellaneous manufactured articles</t>
  </si>
  <si>
    <t>97</t>
  </si>
  <si>
    <t>Works of art; collectors' pieces and antiques</t>
  </si>
  <si>
    <t xml:space="preserve">Foreign Trade Composition of Nepal </t>
  </si>
  <si>
    <t>Comparison of Nepal's Export to India</t>
  </si>
  <si>
    <t>Comparison of Nepal's Export to China PR</t>
  </si>
  <si>
    <t>Comparison of Nepal's Export to Other Countries</t>
  </si>
  <si>
    <t>Comparison of Nepal's Import from India</t>
  </si>
  <si>
    <t>Comparison of Nepal's Import from China PR</t>
  </si>
  <si>
    <t>Comparison of Nepal's Import from Other Countries</t>
  </si>
  <si>
    <t>Table No.</t>
  </si>
  <si>
    <t>Trade and Export Promotion Centre</t>
  </si>
  <si>
    <t>Pulchowk, Lalitpur</t>
  </si>
  <si>
    <t>A Glimpse of Nepal's Foreign Trade</t>
  </si>
  <si>
    <t>FY 2082/83 ( Shrawan-Marg)</t>
  </si>
  <si>
    <t>Contents</t>
  </si>
  <si>
    <t>Comparison of Nepal's Import ( Customs wise)</t>
  </si>
  <si>
    <t>Comparison of Nepal's Export ( Customs wise)</t>
  </si>
  <si>
    <t>Customs</t>
  </si>
  <si>
    <t>SN</t>
  </si>
  <si>
    <t xml:space="preserve">% Change in  FY 2082/83 ( Shrawan-Marg) in Comparison to  FY 2081/82 ( Shrawan-Marg) </t>
  </si>
  <si>
    <t>FY 2081/82 ( Shrawan-Marg)</t>
  </si>
  <si>
    <t>Exports of Some Major Commmodities</t>
  </si>
  <si>
    <t>Imports of Some Major Commmodities</t>
  </si>
  <si>
    <t>Switzerland</t>
  </si>
  <si>
    <t>-</t>
  </si>
  <si>
    <t>BHADRAPUR</t>
  </si>
  <si>
    <t>BHAIRAHAWA</t>
  </si>
  <si>
    <t>BIRATNAGAR</t>
  </si>
  <si>
    <t>BIRGUNJ</t>
  </si>
  <si>
    <t>CHOBHAR</t>
  </si>
  <si>
    <t>DRYPORT</t>
  </si>
  <si>
    <t>GAUR</t>
  </si>
  <si>
    <t>GAUTAM BUDDHA AIRPORT</t>
  </si>
  <si>
    <t>JALESHWOR</t>
  </si>
  <si>
    <t>JANAKPUR</t>
  </si>
  <si>
    <t>KAILALI</t>
  </si>
  <si>
    <t>KANCHANPUR</t>
  </si>
  <si>
    <t>KRISHNANAGAR</t>
  </si>
  <si>
    <t>MAHESHPAUR</t>
  </si>
  <si>
    <t>MECHI</t>
  </si>
  <si>
    <t>MUSTANG</t>
  </si>
  <si>
    <t>NEPALGUNJ</t>
  </si>
  <si>
    <t>PASHUPATINAGAR</t>
  </si>
  <si>
    <t>RAJBIRAJ</t>
  </si>
  <si>
    <t>RASUWA</t>
  </si>
  <si>
    <t>SARLAHI</t>
  </si>
  <si>
    <t>SATI</t>
  </si>
  <si>
    <t>SIRAHA</t>
  </si>
  <si>
    <t>SUNSARI</t>
  </si>
  <si>
    <t>SUTHAULI</t>
  </si>
  <si>
    <t>TATOPANI</t>
  </si>
  <si>
    <t>THADHI</t>
  </si>
  <si>
    <t>TI_AIRPORT</t>
  </si>
  <si>
    <t>TRIVENI</t>
  </si>
  <si>
    <t>During the First Five Month of the F.Y. 2081/82 and 2082/83</t>
  </si>
  <si>
    <t>% Share in FY 2082/83 ( Shrawan-Marg)</t>
  </si>
  <si>
    <t xml:space="preserve">Provisional </t>
  </si>
  <si>
    <t>Provisional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</si>
</sst>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(* #,##0.000000_);_(* \(#,##0.000000\);_(* &quot;-&quot;??_);_(@_)"/>
    <numFmt numFmtId="168" formatCode="_(* #,##0.00000000000_);_(* \(#,##0.0000000000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Arial"/>
      <family val="2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344">
    <xf numFmtId="0" fontId="0" fillId="0" borderId="0" xfId="0"/>
    <xf numFmtId="0" fontId="0" fillId="0" borderId="0" xfId="0" applyFont="1" applyBorder="1" applyAlignment="1">
      <alignment vertical="top"/>
    </xf>
    <xf numFmtId="2" fontId="0" fillId="0" borderId="0" xfId="0" applyNumberFormat="1" applyFont="1" applyBorder="1" applyAlignment="1">
      <alignment vertical="top"/>
    </xf>
    <xf numFmtId="0" fontId="3" fillId="0" borderId="8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0" fontId="0" fillId="0" borderId="0" xfId="0" applyFont="1" applyBorder="1" applyAlignment="1">
      <alignment horizontal="left" vertical="top"/>
    </xf>
    <xf numFmtId="164" fontId="1" fillId="0" borderId="0" xfId="2" applyNumberFormat="1" applyFont="1" applyBorder="1" applyAlignment="1">
      <alignment vertical="top"/>
    </xf>
    <xf numFmtId="0" fontId="11" fillId="0" borderId="0" xfId="0" applyFont="1"/>
    <xf numFmtId="0" fontId="10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9" fillId="0" borderId="0" xfId="0" applyFont="1" applyBorder="1" applyAlignment="1">
      <alignment horizontal="right"/>
    </xf>
    <xf numFmtId="0" fontId="9" fillId="0" borderId="1" xfId="0" applyFont="1" applyBorder="1" applyAlignment="1">
      <alignment horizontal="center" vertical="top"/>
    </xf>
    <xf numFmtId="0" fontId="9" fillId="0" borderId="3" xfId="0" applyFont="1" applyBorder="1" applyAlignment="1">
      <alignment horizontal="left" vertical="top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164" fontId="13" fillId="0" borderId="0" xfId="1" applyNumberFormat="1" applyFont="1"/>
    <xf numFmtId="0" fontId="13" fillId="0" borderId="3" xfId="0" applyFont="1" applyBorder="1"/>
    <xf numFmtId="0" fontId="9" fillId="0" borderId="10" xfId="0" applyFont="1" applyBorder="1" applyAlignment="1">
      <alignment horizontal="right" vertical="top"/>
    </xf>
    <xf numFmtId="164" fontId="9" fillId="0" borderId="3" xfId="1" applyNumberFormat="1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13" fillId="0" borderId="6" xfId="0" applyFont="1" applyBorder="1"/>
    <xf numFmtId="0" fontId="13" fillId="0" borderId="9" xfId="0" applyFont="1" applyBorder="1"/>
    <xf numFmtId="0" fontId="13" fillId="0" borderId="5" xfId="0" applyFont="1" applyBorder="1"/>
    <xf numFmtId="0" fontId="9" fillId="0" borderId="3" xfId="0" applyFont="1" applyBorder="1" applyAlignment="1">
      <alignment horizontal="left"/>
    </xf>
    <xf numFmtId="43" fontId="4" fillId="0" borderId="2" xfId="0" applyNumberFormat="1" applyFont="1" applyBorder="1" applyAlignment="1">
      <alignment vertical="top"/>
    </xf>
    <xf numFmtId="43" fontId="4" fillId="0" borderId="3" xfId="0" applyNumberFormat="1" applyFont="1" applyBorder="1" applyAlignment="1">
      <alignment vertical="top"/>
    </xf>
    <xf numFmtId="0" fontId="16" fillId="0" borderId="8" xfId="0" applyFont="1" applyBorder="1"/>
    <xf numFmtId="0" fontId="9" fillId="0" borderId="8" xfId="0" applyFont="1" applyBorder="1" applyAlignment="1">
      <alignment vertical="top" wrapText="1"/>
    </xf>
    <xf numFmtId="164" fontId="7" fillId="0" borderId="0" xfId="1" applyNumberFormat="1" applyFont="1" applyBorder="1" applyAlignment="1"/>
    <xf numFmtId="164" fontId="7" fillId="0" borderId="0" xfId="1" applyNumberFormat="1" applyFont="1" applyBorder="1" applyAlignment="1">
      <alignment horizontal="left"/>
    </xf>
    <xf numFmtId="0" fontId="12" fillId="0" borderId="0" xfId="0" applyFont="1" applyBorder="1"/>
    <xf numFmtId="164" fontId="1" fillId="0" borderId="0" xfId="1" applyNumberFormat="1" applyFont="1" applyBorder="1"/>
    <xf numFmtId="164" fontId="0" fillId="0" borderId="0" xfId="1" applyNumberFormat="1" applyFont="1" applyFill="1" applyBorder="1"/>
    <xf numFmtId="0" fontId="11" fillId="0" borderId="0" xfId="0" applyFont="1" applyFill="1" applyBorder="1" applyAlignment="1">
      <alignment vertical="top"/>
    </xf>
    <xf numFmtId="164" fontId="11" fillId="0" borderId="0" xfId="1" applyNumberFormat="1" applyFont="1" applyFill="1" applyBorder="1" applyAlignment="1">
      <alignment vertical="top"/>
    </xf>
    <xf numFmtId="164" fontId="11" fillId="0" borderId="0" xfId="1" applyNumberFormat="1" applyFont="1" applyFill="1" applyBorder="1"/>
    <xf numFmtId="0" fontId="14" fillId="0" borderId="0" xfId="0" applyFont="1" applyFill="1" applyBorder="1" applyAlignment="1">
      <alignment vertical="top"/>
    </xf>
    <xf numFmtId="43" fontId="11" fillId="0" borderId="0" xfId="1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164" fontId="0" fillId="0" borderId="8" xfId="1" applyNumberFormat="1" applyFont="1" applyBorder="1" applyAlignment="1"/>
    <xf numFmtId="164" fontId="3" fillId="0" borderId="3" xfId="1" applyNumberFormat="1" applyFont="1" applyBorder="1" applyAlignment="1">
      <alignment vertical="top"/>
    </xf>
    <xf numFmtId="164" fontId="3" fillId="0" borderId="8" xfId="1" applyNumberFormat="1" applyFont="1" applyBorder="1" applyAlignment="1">
      <alignment vertical="top"/>
    </xf>
    <xf numFmtId="164" fontId="8" fillId="0" borderId="8" xfId="1" applyNumberFormat="1" applyFont="1" applyBorder="1" applyAlignment="1">
      <alignment vertical="center"/>
    </xf>
    <xf numFmtId="0" fontId="13" fillId="0" borderId="4" xfId="0" applyFont="1" applyBorder="1"/>
    <xf numFmtId="2" fontId="11" fillId="0" borderId="0" xfId="1" applyNumberFormat="1" applyFont="1" applyFill="1" applyBorder="1"/>
    <xf numFmtId="2" fontId="11" fillId="0" borderId="0" xfId="1" applyNumberFormat="1" applyFont="1" applyFill="1" applyBorder="1" applyAlignment="1">
      <alignment vertical="top"/>
    </xf>
    <xf numFmtId="43" fontId="1" fillId="0" borderId="0" xfId="1" applyNumberFormat="1" applyFont="1" applyBorder="1" applyAlignment="1">
      <alignment vertical="top"/>
    </xf>
    <xf numFmtId="2" fontId="12" fillId="0" borderId="0" xfId="0" applyNumberFormat="1" applyFont="1"/>
    <xf numFmtId="43" fontId="4" fillId="0" borderId="0" xfId="1" applyFont="1" applyBorder="1" applyAlignment="1">
      <alignment vertical="top"/>
    </xf>
    <xf numFmtId="43" fontId="18" fillId="0" borderId="3" xfId="1" applyNumberFormat="1" applyFont="1" applyBorder="1"/>
    <xf numFmtId="20" fontId="9" fillId="0" borderId="2" xfId="0" quotePrefix="1" applyNumberFormat="1" applyFont="1" applyBorder="1" applyAlignment="1">
      <alignment horizontal="right"/>
    </xf>
    <xf numFmtId="166" fontId="9" fillId="0" borderId="10" xfId="0" applyNumberFormat="1" applyFont="1" applyBorder="1" applyAlignment="1">
      <alignment horizontal="left"/>
    </xf>
    <xf numFmtId="165" fontId="16" fillId="0" borderId="7" xfId="1" applyNumberFormat="1" applyFont="1" applyBorder="1" applyAlignment="1">
      <alignment vertical="top"/>
    </xf>
    <xf numFmtId="165" fontId="16" fillId="0" borderId="8" xfId="1" applyNumberFormat="1" applyFont="1" applyBorder="1" applyAlignment="1">
      <alignment vertical="top"/>
    </xf>
    <xf numFmtId="0" fontId="13" fillId="0" borderId="0" xfId="0" applyFont="1" applyBorder="1"/>
    <xf numFmtId="0" fontId="13" fillId="0" borderId="8" xfId="0" applyFont="1" applyBorder="1"/>
    <xf numFmtId="166" fontId="9" fillId="0" borderId="11" xfId="0" applyNumberFormat="1" applyFont="1" applyBorder="1" applyAlignment="1">
      <alignment horizontal="left"/>
    </xf>
    <xf numFmtId="166" fontId="9" fillId="0" borderId="9" xfId="0" applyNumberFormat="1" applyFont="1" applyBorder="1" applyAlignment="1">
      <alignment horizontal="left"/>
    </xf>
    <xf numFmtId="0" fontId="13" fillId="0" borderId="11" xfId="0" applyFont="1" applyBorder="1"/>
    <xf numFmtId="20" fontId="9" fillId="0" borderId="0" xfId="0" quotePrefix="1" applyNumberFormat="1" applyFont="1" applyBorder="1" applyAlignment="1">
      <alignment horizontal="right"/>
    </xf>
    <xf numFmtId="0" fontId="9" fillId="0" borderId="6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164" fontId="6" fillId="0" borderId="10" xfId="1" applyNumberFormat="1" applyFont="1" applyBorder="1" applyAlignment="1">
      <alignment horizontal="center" vertical="center"/>
    </xf>
    <xf numFmtId="43" fontId="10" fillId="0" borderId="0" xfId="1" applyFont="1"/>
    <xf numFmtId="164" fontId="2" fillId="0" borderId="15" xfId="1" applyNumberFormat="1" applyFont="1" applyFill="1" applyBorder="1" applyAlignment="1">
      <alignment vertical="top"/>
    </xf>
    <xf numFmtId="164" fontId="17" fillId="0" borderId="0" xfId="1" applyNumberFormat="1" applyFont="1" applyFill="1" applyBorder="1" applyAlignment="1">
      <alignment vertical="top"/>
    </xf>
    <xf numFmtId="164" fontId="2" fillId="0" borderId="13" xfId="1" applyNumberFormat="1" applyFont="1" applyBorder="1"/>
    <xf numFmtId="164" fontId="22" fillId="0" borderId="0" xfId="1" applyNumberFormat="1" applyFont="1" applyBorder="1" applyAlignment="1">
      <alignment horizontal="center" vertical="top"/>
    </xf>
    <xf numFmtId="0" fontId="0" fillId="0" borderId="0" xfId="0" applyFont="1" applyBorder="1"/>
    <xf numFmtId="164" fontId="12" fillId="0" borderId="0" xfId="1" applyNumberFormat="1" applyFont="1" applyFill="1" applyBorder="1" applyAlignment="1" applyProtection="1"/>
    <xf numFmtId="164" fontId="9" fillId="0" borderId="0" xfId="1" applyNumberFormat="1" applyFont="1" applyBorder="1" applyAlignment="1">
      <alignment horizontal="right"/>
    </xf>
    <xf numFmtId="2" fontId="11" fillId="0" borderId="0" xfId="1" applyNumberFormat="1" applyFont="1"/>
    <xf numFmtId="164" fontId="9" fillId="0" borderId="3" xfId="1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/>
    </xf>
    <xf numFmtId="0" fontId="14" fillId="0" borderId="0" xfId="0" applyFont="1"/>
    <xf numFmtId="0" fontId="0" fillId="0" borderId="0" xfId="0" applyFont="1" applyBorder="1" applyAlignment="1">
      <alignment horizontal="center"/>
    </xf>
    <xf numFmtId="164" fontId="0" fillId="0" borderId="0" xfId="1" applyNumberFormat="1" applyFont="1" applyBorder="1"/>
    <xf numFmtId="2" fontId="0" fillId="0" borderId="0" xfId="1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/>
    <xf numFmtId="164" fontId="0" fillId="0" borderId="0" xfId="1" applyNumberFormat="1" applyFont="1"/>
    <xf numFmtId="2" fontId="0" fillId="0" borderId="0" xfId="1" applyNumberFormat="1" applyFont="1"/>
    <xf numFmtId="0" fontId="1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64" fontId="8" fillId="0" borderId="0" xfId="1" applyNumberFormat="1" applyFont="1" applyFill="1" applyBorder="1" applyAlignment="1" applyProtection="1"/>
    <xf numFmtId="164" fontId="4" fillId="0" borderId="0" xfId="1" applyNumberFormat="1" applyFont="1" applyBorder="1" applyAlignment="1">
      <alignment horizontal="right"/>
    </xf>
    <xf numFmtId="0" fontId="6" fillId="0" borderId="14" xfId="0" applyFont="1" applyBorder="1" applyAlignment="1">
      <alignment horizontal="center" vertical="top"/>
    </xf>
    <xf numFmtId="164" fontId="11" fillId="0" borderId="0" xfId="1" applyNumberFormat="1" applyFont="1"/>
    <xf numFmtId="164" fontId="9" fillId="0" borderId="8" xfId="1" quotePrefix="1" applyNumberFormat="1" applyFont="1" applyBorder="1" applyAlignment="1">
      <alignment horizontal="center" vertical="center"/>
    </xf>
    <xf numFmtId="43" fontId="1" fillId="0" borderId="3" xfId="1" applyFont="1" applyBorder="1"/>
    <xf numFmtId="43" fontId="1" fillId="0" borderId="8" xfId="1" applyFont="1" applyBorder="1"/>
    <xf numFmtId="43" fontId="2" fillId="0" borderId="12" xfId="1" applyFont="1" applyBorder="1"/>
    <xf numFmtId="2" fontId="19" fillId="0" borderId="3" xfId="1" applyNumberFormat="1" applyFont="1" applyBorder="1"/>
    <xf numFmtId="2" fontId="19" fillId="0" borderId="8" xfId="1" applyNumberFormat="1" applyFont="1" applyBorder="1"/>
    <xf numFmtId="2" fontId="21" fillId="0" borderId="12" xfId="1" applyNumberFormat="1" applyFont="1" applyBorder="1"/>
    <xf numFmtId="164" fontId="22" fillId="0" borderId="0" xfId="1" applyNumberFormat="1" applyFont="1" applyBorder="1" applyAlignment="1">
      <alignment horizontal="center" vertical="top"/>
    </xf>
    <xf numFmtId="43" fontId="10" fillId="0" borderId="3" xfId="1" applyFont="1" applyBorder="1"/>
    <xf numFmtId="164" fontId="2" fillId="0" borderId="13" xfId="1" applyNumberFormat="1" applyFont="1" applyFill="1" applyBorder="1" applyAlignment="1">
      <alignment vertical="top"/>
    </xf>
    <xf numFmtId="164" fontId="0" fillId="0" borderId="11" xfId="1" applyNumberFormat="1" applyFont="1" applyFill="1" applyBorder="1"/>
    <xf numFmtId="164" fontId="6" fillId="0" borderId="3" xfId="1" applyNumberFormat="1" applyFont="1" applyBorder="1" applyAlignment="1">
      <alignment horizontal="center" vertical="center"/>
    </xf>
    <xf numFmtId="165" fontId="22" fillId="0" borderId="0" xfId="1" applyNumberFormat="1" applyFont="1" applyBorder="1" applyAlignment="1">
      <alignment horizontal="center" vertical="top"/>
    </xf>
    <xf numFmtId="165" fontId="0" fillId="0" borderId="0" xfId="0" applyNumberFormat="1" applyFont="1" applyBorder="1" applyAlignment="1">
      <alignment vertical="top"/>
    </xf>
    <xf numFmtId="164" fontId="1" fillId="0" borderId="12" xfId="1" applyNumberFormat="1" applyFont="1" applyBorder="1" applyAlignment="1">
      <alignment vertical="top"/>
    </xf>
    <xf numFmtId="43" fontId="11" fillId="0" borderId="8" xfId="1" applyFont="1" applyBorder="1"/>
    <xf numFmtId="0" fontId="9" fillId="0" borderId="6" xfId="0" applyFont="1" applyBorder="1" applyAlignment="1">
      <alignment horizontal="left" vertical="top"/>
    </xf>
    <xf numFmtId="0" fontId="19" fillId="0" borderId="9" xfId="0" applyFont="1" applyBorder="1"/>
    <xf numFmtId="0" fontId="6" fillId="0" borderId="9" xfId="0" applyFont="1" applyBorder="1" applyAlignment="1">
      <alignment horizontal="left" vertical="top"/>
    </xf>
    <xf numFmtId="0" fontId="19" fillId="0" borderId="8" xfId="0" applyFont="1" applyBorder="1"/>
    <xf numFmtId="0" fontId="19" fillId="0" borderId="8" xfId="0" applyFont="1" applyBorder="1" applyAlignment="1">
      <alignment horizontal="right"/>
    </xf>
    <xf numFmtId="0" fontId="6" fillId="0" borderId="12" xfId="0" applyFont="1" applyBorder="1" applyAlignment="1">
      <alignment horizontal="center" vertical="top"/>
    </xf>
    <xf numFmtId="43" fontId="11" fillId="0" borderId="3" xfId="1" applyFont="1" applyBorder="1"/>
    <xf numFmtId="43" fontId="11" fillId="0" borderId="12" xfId="1" applyFont="1" applyBorder="1"/>
    <xf numFmtId="0" fontId="9" fillId="0" borderId="4" xfId="0" applyFont="1" applyBorder="1" applyAlignment="1">
      <alignment horizontal="center" vertical="top"/>
    </xf>
    <xf numFmtId="164" fontId="20" fillId="0" borderId="0" xfId="1" applyNumberFormat="1" applyFont="1" applyBorder="1" applyAlignment="1">
      <alignment horizontal="center" vertical="top"/>
    </xf>
    <xf numFmtId="164" fontId="22" fillId="0" borderId="0" xfId="1" applyNumberFormat="1" applyFont="1" applyBorder="1" applyAlignment="1">
      <alignment horizontal="center" vertical="top"/>
    </xf>
    <xf numFmtId="2" fontId="11" fillId="0" borderId="0" xfId="0" applyNumberFormat="1" applyFont="1"/>
    <xf numFmtId="43" fontId="12" fillId="0" borderId="0" xfId="1" applyFont="1"/>
    <xf numFmtId="0" fontId="4" fillId="0" borderId="8" xfId="0" applyFont="1" applyBorder="1" applyAlignment="1">
      <alignment horizontal="center" vertical="top"/>
    </xf>
    <xf numFmtId="0" fontId="4" fillId="0" borderId="11" xfId="0" applyFont="1" applyBorder="1" applyAlignment="1">
      <alignment horizontal="centerContinuous" vertical="top"/>
    </xf>
    <xf numFmtId="0" fontId="0" fillId="0" borderId="0" xfId="0" applyBorder="1" applyAlignment="1">
      <alignment horizontal="center" vertical="top"/>
    </xf>
    <xf numFmtId="164" fontId="4" fillId="0" borderId="7" xfId="2" applyNumberFormat="1" applyFont="1" applyBorder="1" applyAlignment="1">
      <alignment horizontal="right" vertical="top"/>
    </xf>
    <xf numFmtId="0" fontId="0" fillId="0" borderId="8" xfId="0" applyBorder="1" applyAlignment="1">
      <alignment horizontal="center" vertical="top"/>
    </xf>
    <xf numFmtId="164" fontId="4" fillId="0" borderId="9" xfId="1" applyNumberFormat="1" applyFont="1" applyFill="1" applyBorder="1" applyAlignment="1">
      <alignment horizontal="right" vertical="top"/>
    </xf>
    <xf numFmtId="164" fontId="0" fillId="0" borderId="11" xfId="1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Continuous" vertical="center"/>
    </xf>
    <xf numFmtId="164" fontId="4" fillId="0" borderId="1" xfId="2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166" fontId="0" fillId="0" borderId="11" xfId="1" applyNumberFormat="1" applyFont="1" applyFill="1" applyBorder="1" applyAlignment="1"/>
    <xf numFmtId="166" fontId="11" fillId="0" borderId="0" xfId="1" applyNumberFormat="1" applyFont="1" applyFill="1" applyBorder="1" applyAlignment="1"/>
    <xf numFmtId="165" fontId="0" fillId="0" borderId="12" xfId="1" applyNumberFormat="1" applyFont="1" applyBorder="1" applyAlignment="1">
      <alignment vertical="top"/>
    </xf>
    <xf numFmtId="43" fontId="19" fillId="0" borderId="6" xfId="1" applyFont="1" applyBorder="1"/>
    <xf numFmtId="43" fontId="21" fillId="0" borderId="12" xfId="1" applyFont="1" applyBorder="1"/>
    <xf numFmtId="164" fontId="22" fillId="0" borderId="0" xfId="1" applyNumberFormat="1" applyFont="1" applyBorder="1" applyAlignment="1">
      <alignment horizontal="center" vertical="top"/>
    </xf>
    <xf numFmtId="43" fontId="9" fillId="0" borderId="8" xfId="1" applyFont="1" applyBorder="1" applyAlignment="1">
      <alignment vertical="top"/>
    </xf>
    <xf numFmtId="43" fontId="9" fillId="0" borderId="11" xfId="1" applyFont="1" applyBorder="1" applyAlignment="1">
      <alignment vertical="top"/>
    </xf>
    <xf numFmtId="2" fontId="9" fillId="0" borderId="8" xfId="0" applyNumberFormat="1" applyFont="1" applyBorder="1" applyAlignment="1">
      <alignment vertical="top"/>
    </xf>
    <xf numFmtId="2" fontId="9" fillId="0" borderId="11" xfId="0" applyNumberFormat="1" applyFont="1" applyBorder="1" applyAlignment="1">
      <alignment vertical="top"/>
    </xf>
    <xf numFmtId="43" fontId="12" fillId="0" borderId="0" xfId="0" applyNumberFormat="1" applyFont="1"/>
    <xf numFmtId="0" fontId="23" fillId="0" borderId="3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164" fontId="1" fillId="0" borderId="11" xfId="1" applyNumberFormat="1" applyFont="1" applyBorder="1"/>
    <xf numFmtId="164" fontId="3" fillId="0" borderId="1" xfId="1" applyNumberFormat="1" applyFont="1" applyBorder="1" applyAlignment="1">
      <alignment horizontal="center" vertical="top"/>
    </xf>
    <xf numFmtId="164" fontId="3" fillId="0" borderId="7" xfId="1" applyNumberFormat="1" applyFont="1" applyBorder="1" applyAlignment="1">
      <alignment horizontal="center" vertical="top"/>
    </xf>
    <xf numFmtId="165" fontId="0" fillId="0" borderId="10" xfId="1" applyNumberFormat="1" applyFont="1" applyBorder="1" applyAlignment="1">
      <alignment vertical="top"/>
    </xf>
    <xf numFmtId="165" fontId="0" fillId="0" borderId="11" xfId="1" applyNumberFormat="1" applyFont="1" applyBorder="1" applyAlignment="1">
      <alignment vertical="top"/>
    </xf>
    <xf numFmtId="164" fontId="1" fillId="0" borderId="10" xfId="1" applyNumberFormat="1" applyFont="1" applyBorder="1" applyAlignment="1"/>
    <xf numFmtId="164" fontId="1" fillId="0" borderId="11" xfId="1" applyNumberFormat="1" applyFont="1" applyBorder="1" applyAlignment="1"/>
    <xf numFmtId="164" fontId="1" fillId="0" borderId="10" xfId="2" applyNumberFormat="1" applyFont="1" applyBorder="1" applyAlignment="1">
      <alignment vertical="top"/>
    </xf>
    <xf numFmtId="164" fontId="1" fillId="0" borderId="11" xfId="2" applyNumberFormat="1" applyFont="1" applyBorder="1" applyAlignment="1">
      <alignment vertical="top"/>
    </xf>
    <xf numFmtId="2" fontId="0" fillId="0" borderId="10" xfId="1" applyNumberFormat="1" applyFont="1" applyBorder="1" applyAlignment="1">
      <alignment vertical="top"/>
    </xf>
    <xf numFmtId="2" fontId="0" fillId="0" borderId="11" xfId="1" applyNumberFormat="1" applyFont="1" applyBorder="1" applyAlignment="1">
      <alignment vertical="top"/>
    </xf>
    <xf numFmtId="164" fontId="1" fillId="0" borderId="11" xfId="1" applyNumberFormat="1" applyFont="1" applyBorder="1" applyAlignment="1">
      <alignment vertical="top"/>
    </xf>
    <xf numFmtId="164" fontId="3" fillId="0" borderId="12" xfId="1" applyNumberFormat="1" applyFont="1" applyBorder="1" applyAlignment="1"/>
    <xf numFmtId="164" fontId="3" fillId="0" borderId="12" xfId="1" applyNumberFormat="1" applyFont="1" applyBorder="1" applyAlignment="1">
      <alignment vertical="top"/>
    </xf>
    <xf numFmtId="164" fontId="1" fillId="0" borderId="12" xfId="1" applyNumberFormat="1" applyFont="1" applyBorder="1"/>
    <xf numFmtId="2" fontId="0" fillId="0" borderId="12" xfId="1" applyNumberFormat="1" applyFont="1" applyBorder="1" applyAlignment="1">
      <alignment vertical="top"/>
    </xf>
    <xf numFmtId="0" fontId="19" fillId="0" borderId="4" xfId="0" applyFont="1" applyBorder="1"/>
    <xf numFmtId="43" fontId="11" fillId="0" borderId="8" xfId="1" applyFont="1" applyBorder="1" applyAlignment="1">
      <alignment horizontal="right"/>
    </xf>
    <xf numFmtId="0" fontId="3" fillId="0" borderId="0" xfId="0" applyFont="1" applyFill="1" applyBorder="1" applyAlignment="1">
      <alignment vertical="top"/>
    </xf>
    <xf numFmtId="164" fontId="8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top"/>
    </xf>
    <xf numFmtId="164" fontId="3" fillId="0" borderId="0" xfId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2" fontId="0" fillId="0" borderId="8" xfId="1" applyNumberFormat="1" applyFont="1" applyFill="1" applyBorder="1"/>
    <xf numFmtId="164" fontId="0" fillId="0" borderId="7" xfId="1" applyNumberFormat="1" applyFont="1" applyFill="1" applyBorder="1"/>
    <xf numFmtId="164" fontId="0" fillId="0" borderId="7" xfId="1" applyNumberFormat="1" applyFont="1" applyBorder="1"/>
    <xf numFmtId="1" fontId="0" fillId="0" borderId="7" xfId="0" applyNumberFormat="1" applyFont="1" applyBorder="1"/>
    <xf numFmtId="164" fontId="3" fillId="0" borderId="7" xfId="1" applyNumberFormat="1" applyFont="1" applyFill="1" applyBorder="1" applyAlignment="1"/>
    <xf numFmtId="164" fontId="2" fillId="0" borderId="7" xfId="1" applyNumberFormat="1" applyFont="1" applyFill="1" applyBorder="1" applyAlignment="1">
      <alignment vertical="top"/>
    </xf>
    <xf numFmtId="164" fontId="0" fillId="0" borderId="7" xfId="1" applyNumberFormat="1" applyFont="1" applyFill="1" applyBorder="1" applyAlignment="1">
      <alignment vertical="top"/>
    </xf>
    <xf numFmtId="164" fontId="3" fillId="0" borderId="11" xfId="1" applyNumberFormat="1" applyFont="1" applyFill="1" applyBorder="1" applyAlignment="1"/>
    <xf numFmtId="0" fontId="4" fillId="0" borderId="4" xfId="0" applyFont="1" applyFill="1" applyBorder="1" applyAlignment="1">
      <alignment vertical="top"/>
    </xf>
    <xf numFmtId="0" fontId="4" fillId="0" borderId="5" xfId="0" applyFont="1" applyFill="1" applyBorder="1" applyAlignment="1">
      <alignment vertical="top"/>
    </xf>
    <xf numFmtId="164" fontId="4" fillId="0" borderId="4" xfId="1" applyNumberFormat="1" applyFont="1" applyFill="1" applyBorder="1" applyAlignment="1">
      <alignment horizontal="right" vertical="top"/>
    </xf>
    <xf numFmtId="164" fontId="4" fillId="0" borderId="4" xfId="1" applyNumberFormat="1" applyFont="1" applyBorder="1" applyAlignment="1">
      <alignment horizontal="right" vertical="top"/>
    </xf>
    <xf numFmtId="164" fontId="4" fillId="0" borderId="9" xfId="1" applyNumberFormat="1" applyFont="1" applyBorder="1" applyAlignment="1">
      <alignment horizontal="right" vertical="top"/>
    </xf>
    <xf numFmtId="0" fontId="2" fillId="0" borderId="14" xfId="0" applyFont="1" applyFill="1" applyBorder="1" applyAlignment="1">
      <alignment vertical="top"/>
    </xf>
    <xf numFmtId="164" fontId="4" fillId="0" borderId="15" xfId="1" applyNumberFormat="1" applyFont="1" applyFill="1" applyBorder="1" applyAlignment="1">
      <alignment vertical="top"/>
    </xf>
    <xf numFmtId="164" fontId="2" fillId="0" borderId="14" xfId="1" applyNumberFormat="1" applyFont="1" applyFill="1" applyBorder="1" applyAlignment="1">
      <alignment vertical="top"/>
    </xf>
    <xf numFmtId="2" fontId="0" fillId="0" borderId="12" xfId="1" applyNumberFormat="1" applyFont="1" applyFill="1" applyBorder="1"/>
    <xf numFmtId="166" fontId="0" fillId="0" borderId="13" xfId="1" applyNumberFormat="1" applyFont="1" applyFill="1" applyBorder="1" applyAlignment="1"/>
    <xf numFmtId="164" fontId="20" fillId="0" borderId="8" xfId="1" applyNumberFormat="1" applyFont="1" applyBorder="1" applyAlignment="1">
      <alignment horizontal="center" vertical="top"/>
    </xf>
    <xf numFmtId="164" fontId="19" fillId="0" borderId="2" xfId="1" applyNumberFormat="1" applyFont="1" applyFill="1" applyBorder="1"/>
    <xf numFmtId="164" fontId="19" fillId="0" borderId="2" xfId="1" applyNumberFormat="1" applyFont="1" applyBorder="1"/>
    <xf numFmtId="164" fontId="19" fillId="0" borderId="0" xfId="1" applyNumberFormat="1" applyFont="1" applyFill="1" applyBorder="1"/>
    <xf numFmtId="164" fontId="19" fillId="0" borderId="0" xfId="1" applyNumberFormat="1" applyFont="1" applyBorder="1"/>
    <xf numFmtId="164" fontId="23" fillId="0" borderId="0" xfId="1" applyNumberFormat="1" applyFont="1" applyFill="1" applyBorder="1" applyAlignment="1"/>
    <xf numFmtId="164" fontId="21" fillId="0" borderId="0" xfId="1" applyNumberFormat="1" applyFont="1" applyFill="1" applyBorder="1" applyAlignment="1">
      <alignment vertical="top"/>
    </xf>
    <xf numFmtId="164" fontId="21" fillId="0" borderId="13" xfId="1" applyNumberFormat="1" applyFont="1" applyFill="1" applyBorder="1"/>
    <xf numFmtId="164" fontId="19" fillId="0" borderId="14" xfId="1" applyNumberFormat="1" applyFont="1" applyFill="1" applyBorder="1" applyAlignment="1">
      <alignment vertical="top"/>
    </xf>
    <xf numFmtId="164" fontId="19" fillId="0" borderId="3" xfId="1" applyNumberFormat="1" applyFont="1" applyBorder="1" applyAlignment="1"/>
    <xf numFmtId="164" fontId="19" fillId="0" borderId="8" xfId="1" applyNumberFormat="1" applyFont="1" applyBorder="1" applyAlignment="1"/>
    <xf numFmtId="164" fontId="19" fillId="0" borderId="8" xfId="1" applyNumberFormat="1" applyFont="1" applyBorder="1"/>
    <xf numFmtId="0" fontId="0" fillId="0" borderId="8" xfId="0" applyBorder="1"/>
    <xf numFmtId="43" fontId="0" fillId="0" borderId="11" xfId="1" applyFont="1" applyBorder="1"/>
    <xf numFmtId="0" fontId="0" fillId="0" borderId="12" xfId="0" applyBorder="1"/>
    <xf numFmtId="0" fontId="0" fillId="0" borderId="12" xfId="0" applyFill="1" applyBorder="1"/>
    <xf numFmtId="0" fontId="0" fillId="0" borderId="0" xfId="0" applyAlignment="1"/>
    <xf numFmtId="0" fontId="0" fillId="0" borderId="12" xfId="0" applyBorder="1" applyAlignment="1"/>
    <xf numFmtId="0" fontId="0" fillId="0" borderId="12" xfId="0" applyBorder="1" applyAlignment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164" fontId="9" fillId="0" borderId="0" xfId="1" applyNumberFormat="1" applyFont="1" applyBorder="1" applyAlignment="1">
      <alignment horizontal="center"/>
    </xf>
    <xf numFmtId="0" fontId="18" fillId="0" borderId="0" xfId="0" applyNumberFormat="1" applyFont="1" applyFill="1" applyBorder="1" applyAlignment="1" applyProtection="1">
      <alignment horizontal="center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164" fontId="21" fillId="0" borderId="12" xfId="1" applyNumberFormat="1" applyFont="1" applyBorder="1"/>
    <xf numFmtId="43" fontId="11" fillId="0" borderId="0" xfId="1" applyFont="1"/>
    <xf numFmtId="43" fontId="14" fillId="0" borderId="0" xfId="1" applyFont="1"/>
    <xf numFmtId="164" fontId="14" fillId="0" borderId="0" xfId="1" applyNumberFormat="1" applyFont="1"/>
    <xf numFmtId="165" fontId="2" fillId="0" borderId="0" xfId="0" applyNumberFormat="1" applyFont="1" applyBorder="1" applyAlignment="1">
      <alignment horizontal="center" vertical="top" wrapText="1"/>
    </xf>
    <xf numFmtId="43" fontId="11" fillId="0" borderId="0" xfId="1" applyFont="1" applyBorder="1"/>
    <xf numFmtId="43" fontId="21" fillId="0" borderId="0" xfId="1" applyFont="1" applyBorder="1"/>
    <xf numFmtId="43" fontId="11" fillId="0" borderId="10" xfId="1" applyFont="1" applyBorder="1"/>
    <xf numFmtId="43" fontId="11" fillId="0" borderId="11" xfId="1" applyFont="1" applyBorder="1"/>
    <xf numFmtId="164" fontId="0" fillId="0" borderId="12" xfId="0" applyNumberFormat="1" applyBorder="1"/>
    <xf numFmtId="164" fontId="0" fillId="0" borderId="12" xfId="1" applyNumberFormat="1" applyFont="1" applyBorder="1"/>
    <xf numFmtId="43" fontId="0" fillId="0" borderId="12" xfId="1" applyFont="1" applyBorder="1"/>
    <xf numFmtId="2" fontId="0" fillId="0" borderId="12" xfId="1" applyNumberFormat="1" applyFont="1" applyBorder="1" applyAlignment="1">
      <alignment horizontal="right"/>
    </xf>
    <xf numFmtId="2" fontId="0" fillId="0" borderId="0" xfId="1" applyNumberFormat="1" applyFont="1" applyAlignment="1">
      <alignment horizontal="right"/>
    </xf>
    <xf numFmtId="0" fontId="0" fillId="0" borderId="12" xfId="0" applyBorder="1" applyAlignment="1">
      <alignment horizontal="right" wrapText="1"/>
    </xf>
    <xf numFmtId="0" fontId="0" fillId="0" borderId="0" xfId="0" applyAlignment="1">
      <alignment horizontal="right"/>
    </xf>
    <xf numFmtId="164" fontId="0" fillId="0" borderId="8" xfId="1" applyNumberFormat="1" applyFont="1" applyBorder="1" applyAlignment="1">
      <alignment horizontal="right"/>
    </xf>
    <xf numFmtId="0" fontId="0" fillId="0" borderId="8" xfId="0" applyBorder="1" applyAlignment="1">
      <alignment horizontal="right"/>
    </xf>
    <xf numFmtId="164" fontId="0" fillId="0" borderId="8" xfId="0" applyNumberFormat="1" applyBorder="1" applyAlignment="1">
      <alignment horizontal="right"/>
    </xf>
    <xf numFmtId="43" fontId="0" fillId="0" borderId="3" xfId="1" applyFont="1" applyBorder="1"/>
    <xf numFmtId="43" fontId="0" fillId="0" borderId="8" xfId="1" applyFont="1" applyBorder="1"/>
    <xf numFmtId="2" fontId="0" fillId="0" borderId="3" xfId="1" applyNumberFormat="1" applyFont="1" applyBorder="1" applyAlignment="1">
      <alignment horizontal="right"/>
    </xf>
    <xf numFmtId="2" fontId="0" fillId="0" borderId="8" xfId="1" applyNumberFormat="1" applyFont="1" applyBorder="1" applyAlignment="1">
      <alignment horizontal="right"/>
    </xf>
    <xf numFmtId="0" fontId="2" fillId="0" borderId="12" xfId="0" applyFont="1" applyBorder="1"/>
    <xf numFmtId="164" fontId="2" fillId="0" borderId="12" xfId="0" applyNumberFormat="1" applyFont="1" applyBorder="1" applyAlignment="1">
      <alignment horizontal="right"/>
    </xf>
    <xf numFmtId="2" fontId="2" fillId="0" borderId="12" xfId="1" applyNumberFormat="1" applyFont="1" applyBorder="1" applyAlignment="1">
      <alignment horizontal="right"/>
    </xf>
    <xf numFmtId="0" fontId="2" fillId="0" borderId="0" xfId="0" applyFont="1"/>
    <xf numFmtId="167" fontId="11" fillId="0" borderId="0" xfId="1" applyNumberFormat="1" applyFont="1" applyFill="1" applyBorder="1" applyAlignment="1">
      <alignment vertical="top"/>
    </xf>
    <xf numFmtId="2" fontId="0" fillId="0" borderId="0" xfId="0" applyNumberFormat="1"/>
    <xf numFmtId="0" fontId="0" fillId="0" borderId="6" xfId="0" applyBorder="1"/>
    <xf numFmtId="0" fontId="0" fillId="0" borderId="13" xfId="0" applyBorder="1" applyAlignment="1">
      <alignment wrapText="1"/>
    </xf>
    <xf numFmtId="164" fontId="0" fillId="0" borderId="8" xfId="0" applyNumberFormat="1" applyBorder="1"/>
    <xf numFmtId="164" fontId="0" fillId="0" borderId="6" xfId="0" applyNumberFormat="1" applyBorder="1"/>
    <xf numFmtId="164" fontId="0" fillId="0" borderId="8" xfId="1" applyNumberFormat="1" applyFont="1" applyBorder="1"/>
    <xf numFmtId="2" fontId="0" fillId="0" borderId="3" xfId="0" applyNumberFormat="1" applyBorder="1"/>
    <xf numFmtId="2" fontId="0" fillId="0" borderId="8" xfId="0" applyNumberFormat="1" applyBorder="1"/>
    <xf numFmtId="164" fontId="2" fillId="0" borderId="12" xfId="0" applyNumberFormat="1" applyFont="1" applyBorder="1"/>
    <xf numFmtId="2" fontId="2" fillId="0" borderId="12" xfId="0" applyNumberFormat="1" applyFont="1" applyBorder="1"/>
    <xf numFmtId="43" fontId="2" fillId="0" borderId="13" xfId="1" applyFont="1" applyBorder="1"/>
    <xf numFmtId="2" fontId="0" fillId="0" borderId="11" xfId="0" applyNumberFormat="1" applyBorder="1"/>
    <xf numFmtId="2" fontId="2" fillId="0" borderId="13" xfId="0" applyNumberFormat="1" applyFont="1" applyBorder="1"/>
    <xf numFmtId="164" fontId="2" fillId="0" borderId="12" xfId="1" applyNumberFormat="1" applyFont="1" applyBorder="1"/>
    <xf numFmtId="0" fontId="0" fillId="0" borderId="3" xfId="0" applyBorder="1"/>
    <xf numFmtId="164" fontId="0" fillId="0" borderId="3" xfId="0" applyNumberFormat="1" applyBorder="1"/>
    <xf numFmtId="164" fontId="0" fillId="0" borderId="3" xfId="1" applyNumberFormat="1" applyFont="1" applyBorder="1"/>
    <xf numFmtId="164" fontId="0" fillId="0" borderId="6" xfId="1" applyNumberFormat="1" applyFont="1" applyBorder="1"/>
    <xf numFmtId="2" fontId="0" fillId="0" borderId="8" xfId="0" applyNumberFormat="1" applyBorder="1" applyAlignment="1">
      <alignment horizontal="right"/>
    </xf>
    <xf numFmtId="43" fontId="0" fillId="0" borderId="6" xfId="1" applyFont="1" applyBorder="1"/>
    <xf numFmtId="168" fontId="1" fillId="0" borderId="0" xfId="2" applyNumberFormat="1" applyFont="1" applyBorder="1" applyAlignment="1">
      <alignment vertical="top"/>
    </xf>
    <xf numFmtId="4" fontId="0" fillId="0" borderId="3" xfId="1" applyNumberFormat="1" applyFont="1" applyBorder="1"/>
    <xf numFmtId="4" fontId="0" fillId="0" borderId="8" xfId="1" applyNumberFormat="1" applyFont="1" applyBorder="1"/>
    <xf numFmtId="4" fontId="2" fillId="0" borderId="12" xfId="1" applyNumberFormat="1" applyFont="1" applyBorder="1"/>
    <xf numFmtId="0" fontId="2" fillId="0" borderId="12" xfId="0" applyFont="1" applyBorder="1" applyAlignment="1">
      <alignment wrapText="1"/>
    </xf>
    <xf numFmtId="43" fontId="0" fillId="0" borderId="12" xfId="1" applyFont="1" applyBorder="1" applyAlignment="1">
      <alignment wrapText="1"/>
    </xf>
    <xf numFmtId="43" fontId="0" fillId="0" borderId="11" xfId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2" fontId="0" fillId="0" borderId="0" xfId="0" applyNumberFormat="1" applyBorder="1" applyAlignment="1">
      <alignment wrapText="1"/>
    </xf>
    <xf numFmtId="2" fontId="0" fillId="0" borderId="0" xfId="0" applyNumberFormat="1" applyBorder="1" applyAlignment="1">
      <alignment horizontal="right" wrapText="1"/>
    </xf>
    <xf numFmtId="2" fontId="0" fillId="0" borderId="13" xfId="0" applyNumberFormat="1" applyBorder="1" applyAlignment="1">
      <alignment wrapText="1"/>
    </xf>
    <xf numFmtId="2" fontId="0" fillId="0" borderId="0" xfId="0" applyNumberFormat="1" applyAlignment="1">
      <alignment wrapText="1"/>
    </xf>
    <xf numFmtId="164" fontId="2" fillId="0" borderId="13" xfId="0" applyNumberFormat="1" applyFont="1" applyBorder="1"/>
    <xf numFmtId="0" fontId="0" fillId="0" borderId="13" xfId="0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166" fontId="11" fillId="0" borderId="0" xfId="0" applyNumberFormat="1" applyFont="1" applyFill="1" applyBorder="1" applyAlignment="1">
      <alignment vertical="top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wrapText="1"/>
    </xf>
    <xf numFmtId="0" fontId="2" fillId="0" borderId="12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13" xfId="0" applyFont="1" applyBorder="1" applyAlignment="1">
      <alignment wrapText="1"/>
    </xf>
    <xf numFmtId="43" fontId="16" fillId="0" borderId="7" xfId="1" applyNumberFormat="1" applyFont="1" applyBorder="1" applyAlignment="1">
      <alignment vertical="top"/>
    </xf>
    <xf numFmtId="43" fontId="16" fillId="0" borderId="8" xfId="1" applyNumberFormat="1" applyFont="1" applyBorder="1" applyAlignment="1">
      <alignment vertical="top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15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22" fillId="0" borderId="0" xfId="1" applyNumberFormat="1" applyFont="1" applyBorder="1" applyAlignment="1">
      <alignment horizontal="center" vertical="top"/>
    </xf>
    <xf numFmtId="164" fontId="4" fillId="0" borderId="1" xfId="1" applyNumberFormat="1" applyFont="1" applyFill="1" applyBorder="1" applyAlignment="1">
      <alignment horizontal="center" vertical="top"/>
    </xf>
    <xf numFmtId="164" fontId="4" fillId="0" borderId="10" xfId="1" applyNumberFormat="1" applyFont="1" applyFill="1" applyBorder="1" applyAlignment="1">
      <alignment horizontal="center" vertical="top"/>
    </xf>
    <xf numFmtId="164" fontId="4" fillId="0" borderId="1" xfId="1" applyNumberFormat="1" applyFont="1" applyBorder="1" applyAlignment="1">
      <alignment horizontal="center" vertical="top"/>
    </xf>
    <xf numFmtId="164" fontId="4" fillId="0" borderId="10" xfId="1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6" fontId="2" fillId="0" borderId="10" xfId="0" applyNumberFormat="1" applyFont="1" applyFill="1" applyBorder="1" applyAlignment="1">
      <alignment horizontal="center" vertical="top" wrapText="1"/>
    </xf>
    <xf numFmtId="166" fontId="2" fillId="0" borderId="11" xfId="0" applyNumberFormat="1" applyFont="1" applyFill="1" applyBorder="1" applyAlignment="1">
      <alignment horizontal="center" vertical="top" wrapText="1"/>
    </xf>
    <xf numFmtId="166" fontId="2" fillId="0" borderId="9" xfId="0" applyNumberFormat="1" applyFont="1" applyFill="1" applyBorder="1" applyAlignment="1">
      <alignment horizontal="center" vertical="top" wrapText="1"/>
    </xf>
    <xf numFmtId="164" fontId="4" fillId="0" borderId="7" xfId="1" applyNumberFormat="1" applyFont="1" applyFill="1" applyBorder="1" applyAlignment="1">
      <alignment horizontal="center" vertical="top"/>
    </xf>
    <xf numFmtId="164" fontId="4" fillId="0" borderId="11" xfId="1" applyNumberFormat="1" applyFont="1" applyFill="1" applyBorder="1" applyAlignment="1">
      <alignment horizontal="center" vertical="top"/>
    </xf>
    <xf numFmtId="164" fontId="4" fillId="0" borderId="7" xfId="1" applyNumberFormat="1" applyFont="1" applyBorder="1" applyAlignment="1">
      <alignment horizontal="center" vertical="top"/>
    </xf>
    <xf numFmtId="164" fontId="4" fillId="0" borderId="11" xfId="1" applyNumberFormat="1" applyFont="1" applyBorder="1" applyAlignment="1">
      <alignment horizontal="center" vertical="top"/>
    </xf>
    <xf numFmtId="164" fontId="22" fillId="0" borderId="5" xfId="1" applyNumberFormat="1" applyFont="1" applyBorder="1" applyAlignment="1">
      <alignment horizontal="center" vertical="top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8" xfId="0" applyNumberFormat="1" applyFont="1" applyBorder="1" applyAlignment="1">
      <alignment horizontal="center" vertical="top" wrapText="1"/>
    </xf>
    <xf numFmtId="2" fontId="10" fillId="0" borderId="3" xfId="1" applyNumberFormat="1" applyFont="1" applyBorder="1" applyAlignment="1">
      <alignment horizontal="center" vertical="top" wrapText="1"/>
    </xf>
    <xf numFmtId="2" fontId="10" fillId="0" borderId="6" xfId="1" applyNumberFormat="1" applyFont="1" applyBorder="1" applyAlignment="1">
      <alignment horizontal="center" vertical="top" wrapText="1"/>
    </xf>
    <xf numFmtId="165" fontId="2" fillId="0" borderId="6" xfId="0" applyNumberFormat="1" applyFont="1" applyBorder="1" applyAlignment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/>
    </xf>
    <xf numFmtId="164" fontId="9" fillId="0" borderId="0" xfId="1" applyNumberFormat="1" applyFont="1" applyBorder="1" applyAlignment="1">
      <alignment horizontal="center"/>
    </xf>
    <xf numFmtId="0" fontId="18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4" fontId="0" fillId="0" borderId="12" xfId="1" applyNumberFormat="1" applyFont="1" applyBorder="1" applyAlignment="1">
      <alignment horizontal="center" wrapText="1"/>
    </xf>
    <xf numFmtId="2" fontId="0" fillId="0" borderId="12" xfId="1" applyNumberFormat="1" applyFont="1" applyBorder="1" applyAlignment="1">
      <alignment horizontal="right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2" xfId="1" applyNumberFormat="1" applyFont="1" applyBorder="1" applyAlignment="1">
      <alignment horizontal="right" wrapText="1"/>
    </xf>
    <xf numFmtId="2" fontId="0" fillId="0" borderId="13" xfId="1" applyNumberFormat="1" applyFont="1" applyBorder="1" applyAlignment="1">
      <alignment horizontal="right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12" xfId="0" applyNumberFormat="1" applyBorder="1" applyAlignment="1">
      <alignment horizontal="center" wrapText="1"/>
    </xf>
    <xf numFmtId="2" fontId="0" fillId="0" borderId="13" xfId="0" applyNumberFormat="1" applyBorder="1" applyAlignment="1">
      <alignment horizontal="center" wrapText="1"/>
    </xf>
    <xf numFmtId="164" fontId="0" fillId="0" borderId="14" xfId="1" applyNumberFormat="1" applyFont="1" applyBorder="1" applyAlignment="1">
      <alignment horizontal="center" wrapText="1"/>
    </xf>
    <xf numFmtId="164" fontId="0" fillId="0" borderId="13" xfId="1" applyNumberFormat="1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2" fillId="0" borderId="14" xfId="1" applyNumberFormat="1" applyFont="1" applyBorder="1" applyAlignment="1">
      <alignment horizontal="center" wrapText="1"/>
    </xf>
    <xf numFmtId="164" fontId="2" fillId="0" borderId="13" xfId="1" applyNumberFormat="1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</cellXfs>
  <cellStyles count="5">
    <cellStyle name="Comma" xfId="1" builtinId="3"/>
    <cellStyle name="Comma 2" xfId="2"/>
    <cellStyle name="Normal" xfId="0" builtinId="0"/>
    <cellStyle name="Normal 3 2" xfId="3"/>
    <cellStyle name="Normal 3 2 3" xfId="4"/>
  </cellStyles>
  <dxfs count="2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B11" sqref="B11"/>
    </sheetView>
  </sheetViews>
  <sheetFormatPr defaultRowHeight="15"/>
  <cols>
    <col min="1" max="1" width="9.42578125" bestFit="1" customWidth="1"/>
    <col min="2" max="2" width="57.5703125" customWidth="1"/>
  </cols>
  <sheetData>
    <row r="1" spans="1:7">
      <c r="A1" s="289" t="s">
        <v>332</v>
      </c>
      <c r="B1" s="290"/>
    </row>
    <row r="2" spans="1:7">
      <c r="A2" s="291" t="s">
        <v>333</v>
      </c>
      <c r="B2" s="292"/>
    </row>
    <row r="3" spans="1:7">
      <c r="A3" s="291" t="s">
        <v>334</v>
      </c>
      <c r="B3" s="292"/>
    </row>
    <row r="4" spans="1:7">
      <c r="A4" s="291" t="s">
        <v>335</v>
      </c>
      <c r="B4" s="292"/>
    </row>
    <row r="5" spans="1:7">
      <c r="A5" s="204" t="s">
        <v>331</v>
      </c>
      <c r="B5" s="204" t="s">
        <v>336</v>
      </c>
    </row>
    <row r="6" spans="1:7">
      <c r="A6" s="200">
        <v>1</v>
      </c>
      <c r="B6" s="200" t="s">
        <v>324</v>
      </c>
    </row>
    <row r="7" spans="1:7">
      <c r="A7" s="200">
        <v>2</v>
      </c>
      <c r="B7" s="200" t="s">
        <v>343</v>
      </c>
    </row>
    <row r="8" spans="1:7">
      <c r="A8" s="200">
        <v>3</v>
      </c>
      <c r="B8" s="200" t="s">
        <v>344</v>
      </c>
    </row>
    <row r="9" spans="1:7">
      <c r="A9" s="200">
        <v>4</v>
      </c>
      <c r="B9" s="200" t="s">
        <v>61</v>
      </c>
    </row>
    <row r="10" spans="1:7">
      <c r="A10" s="200">
        <v>5</v>
      </c>
      <c r="B10" s="203" t="s">
        <v>325</v>
      </c>
      <c r="C10" s="202"/>
      <c r="D10" s="202"/>
      <c r="E10" s="202"/>
      <c r="F10" s="202"/>
      <c r="G10" s="202"/>
    </row>
    <row r="11" spans="1:7">
      <c r="A11" s="200">
        <v>6</v>
      </c>
      <c r="B11" s="203" t="s">
        <v>326</v>
      </c>
    </row>
    <row r="12" spans="1:7">
      <c r="A12" s="200">
        <v>7</v>
      </c>
      <c r="B12" s="203" t="s">
        <v>327</v>
      </c>
    </row>
    <row r="13" spans="1:7">
      <c r="A13" s="200">
        <v>8</v>
      </c>
      <c r="B13" s="203" t="s">
        <v>328</v>
      </c>
    </row>
    <row r="14" spans="1:7">
      <c r="A14" s="200">
        <v>9</v>
      </c>
      <c r="B14" s="203" t="s">
        <v>329</v>
      </c>
    </row>
    <row r="15" spans="1:7">
      <c r="A15" s="200">
        <v>10</v>
      </c>
      <c r="B15" s="203" t="s">
        <v>330</v>
      </c>
    </row>
    <row r="16" spans="1:7">
      <c r="A16" s="201">
        <v>11</v>
      </c>
      <c r="B16" s="200" t="s">
        <v>338</v>
      </c>
    </row>
    <row r="17" spans="1:2">
      <c r="A17" s="201">
        <v>12</v>
      </c>
      <c r="B17" s="200" t="s">
        <v>337</v>
      </c>
    </row>
  </sheetData>
  <mergeCells count="4">
    <mergeCell ref="A1:B1"/>
    <mergeCell ref="A2:B2"/>
    <mergeCell ref="A3:B3"/>
    <mergeCell ref="A4:B4"/>
  </mergeCells>
  <conditionalFormatting sqref="D10">
    <cfRule type="top10" dxfId="0" priority="1" rank="10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02"/>
  <sheetViews>
    <sheetView workbookViewId="0">
      <selection activeCell="C3" sqref="C3"/>
    </sheetView>
  </sheetViews>
  <sheetFormatPr defaultRowHeight="15"/>
  <cols>
    <col min="2" max="2" width="48" style="209" customWidth="1"/>
    <col min="3" max="6" width="22.85546875" customWidth="1"/>
  </cols>
  <sheetData>
    <row r="1" spans="1:6">
      <c r="A1" s="325" t="s">
        <v>329</v>
      </c>
      <c r="B1" s="325"/>
      <c r="C1" s="325"/>
      <c r="D1" s="325"/>
      <c r="E1" s="325"/>
      <c r="F1" s="325"/>
    </row>
    <row r="2" spans="1:6">
      <c r="A2" s="328" t="s">
        <v>376</v>
      </c>
      <c r="B2" s="329"/>
      <c r="C2" s="329"/>
      <c r="D2" s="329"/>
      <c r="E2" s="329"/>
      <c r="F2" s="330"/>
    </row>
    <row r="3" spans="1:6">
      <c r="A3" s="280"/>
      <c r="B3" s="281"/>
      <c r="C3" s="277" t="s">
        <v>379</v>
      </c>
      <c r="D3" s="281"/>
      <c r="E3" s="281"/>
      <c r="F3" s="282"/>
    </row>
    <row r="4" spans="1:6" ht="15" customHeight="1">
      <c r="A4" s="203"/>
      <c r="B4" s="208"/>
      <c r="C4" s="333" t="s">
        <v>92</v>
      </c>
      <c r="D4" s="334"/>
      <c r="E4" s="335" t="s">
        <v>341</v>
      </c>
      <c r="F4" s="323" t="s">
        <v>377</v>
      </c>
    </row>
    <row r="5" spans="1:6" ht="30">
      <c r="A5" s="200" t="s">
        <v>137</v>
      </c>
      <c r="B5" s="208" t="s">
        <v>138</v>
      </c>
      <c r="C5" s="208" t="s">
        <v>342</v>
      </c>
      <c r="D5" s="208" t="s">
        <v>335</v>
      </c>
      <c r="E5" s="335"/>
      <c r="F5" s="323"/>
    </row>
    <row r="6" spans="1:6">
      <c r="A6" s="252" t="s">
        <v>139</v>
      </c>
      <c r="B6" s="265" t="s">
        <v>140</v>
      </c>
      <c r="C6" s="253">
        <v>8666.8814375000002</v>
      </c>
      <c r="D6" s="254">
        <v>2617.7634238281198</v>
      </c>
      <c r="E6" s="245">
        <f>D6/C6*100-100</f>
        <v>-69.795785915548123</v>
      </c>
      <c r="F6" s="230">
        <f>D6/D$102*100</f>
        <v>1.5987818180292586E-3</v>
      </c>
    </row>
    <row r="7" spans="1:6">
      <c r="A7" s="198" t="s">
        <v>141</v>
      </c>
      <c r="B7" s="266" t="s">
        <v>142</v>
      </c>
      <c r="C7" s="241">
        <v>55.81</v>
      </c>
      <c r="D7" s="243">
        <v>29.0023193359375</v>
      </c>
      <c r="E7" s="245">
        <f t="shared" ref="E7:E70" si="0">D7/C7*100-100</f>
        <v>-48.033830252754882</v>
      </c>
      <c r="F7" s="230">
        <f t="shared" ref="F7:F70" si="1">D7/D$102*100</f>
        <v>1.7712976051582188E-5</v>
      </c>
    </row>
    <row r="8" spans="1:6" ht="30">
      <c r="A8" s="198" t="s">
        <v>143</v>
      </c>
      <c r="B8" s="266" t="s">
        <v>144</v>
      </c>
      <c r="C8" s="241">
        <v>355.55238476562499</v>
      </c>
      <c r="D8" s="243">
        <v>1.84597998046875</v>
      </c>
      <c r="E8" s="245">
        <f t="shared" si="0"/>
        <v>-99.480813500467562</v>
      </c>
      <c r="F8" s="230">
        <f t="shared" si="1"/>
        <v>1.1274201489543101E-6</v>
      </c>
    </row>
    <row r="9" spans="1:6" ht="45">
      <c r="A9" s="198" t="s">
        <v>145</v>
      </c>
      <c r="B9" s="266" t="s">
        <v>146</v>
      </c>
      <c r="C9" s="241">
        <v>3244.5873279418897</v>
      </c>
      <c r="D9" s="243">
        <v>2576.075401062013</v>
      </c>
      <c r="E9" s="245">
        <f t="shared" si="0"/>
        <v>-20.603912279467849</v>
      </c>
      <c r="F9" s="230">
        <f t="shared" si="1"/>
        <v>1.5733211319254796E-3</v>
      </c>
    </row>
    <row r="10" spans="1:6" ht="30">
      <c r="A10" s="198" t="s">
        <v>147</v>
      </c>
      <c r="B10" s="266" t="s">
        <v>148</v>
      </c>
      <c r="C10" s="241">
        <v>3742.7797499999997</v>
      </c>
      <c r="D10" s="243">
        <v>1647.58375390625</v>
      </c>
      <c r="E10" s="245">
        <f t="shared" si="0"/>
        <v>-55.979676498296485</v>
      </c>
      <c r="F10" s="230">
        <f t="shared" si="1"/>
        <v>1.0062509566176364E-3</v>
      </c>
    </row>
    <row r="11" spans="1:6" ht="30">
      <c r="A11" s="198" t="s">
        <v>149</v>
      </c>
      <c r="B11" s="266" t="s">
        <v>150</v>
      </c>
      <c r="C11" s="241">
        <v>12685.172626953085</v>
      </c>
      <c r="D11" s="243">
        <v>16230.400333007799</v>
      </c>
      <c r="E11" s="245">
        <f t="shared" si="0"/>
        <v>27.947808124596747</v>
      </c>
      <c r="F11" s="230">
        <f t="shared" si="1"/>
        <v>9.9126104045728601E-3</v>
      </c>
    </row>
    <row r="12" spans="1:6">
      <c r="A12" s="198" t="s">
        <v>151</v>
      </c>
      <c r="B12" s="266" t="s">
        <v>152</v>
      </c>
      <c r="C12" s="241">
        <v>5530525.6752796033</v>
      </c>
      <c r="D12" s="243">
        <v>817046.72303485149</v>
      </c>
      <c r="E12" s="245">
        <f t="shared" si="0"/>
        <v>-85.226599223887618</v>
      </c>
      <c r="F12" s="230">
        <f t="shared" si="1"/>
        <v>0.49900591985438225</v>
      </c>
    </row>
    <row r="13" spans="1:6">
      <c r="A13" s="198" t="s">
        <v>153</v>
      </c>
      <c r="B13" s="266" t="s">
        <v>154</v>
      </c>
      <c r="C13" s="241">
        <v>4481608.3270976534</v>
      </c>
      <c r="D13" s="243">
        <v>5140456.6777618099</v>
      </c>
      <c r="E13" s="245">
        <f t="shared" si="0"/>
        <v>14.701158659503719</v>
      </c>
      <c r="F13" s="230">
        <f t="shared" si="1"/>
        <v>3.1395001542019738</v>
      </c>
    </row>
    <row r="14" spans="1:6">
      <c r="A14" s="198" t="s">
        <v>155</v>
      </c>
      <c r="B14" s="266" t="s">
        <v>156</v>
      </c>
      <c r="C14" s="241">
        <v>73752.301830688477</v>
      </c>
      <c r="D14" s="243">
        <v>90427.604928161585</v>
      </c>
      <c r="E14" s="245">
        <f t="shared" si="0"/>
        <v>22.609874788388609</v>
      </c>
      <c r="F14" s="230">
        <f t="shared" si="1"/>
        <v>5.5228065795058776E-2</v>
      </c>
    </row>
    <row r="15" spans="1:6">
      <c r="A15" s="198" t="s">
        <v>157</v>
      </c>
      <c r="B15" s="266" t="s">
        <v>41</v>
      </c>
      <c r="C15" s="241">
        <v>58415.523268798832</v>
      </c>
      <c r="D15" s="243">
        <v>96796.964088546752</v>
      </c>
      <c r="E15" s="245">
        <f t="shared" si="0"/>
        <v>65.704180450692604</v>
      </c>
      <c r="F15" s="230">
        <f t="shared" si="1"/>
        <v>5.911811006927755E-2</v>
      </c>
    </row>
    <row r="16" spans="1:6" ht="30">
      <c r="A16" s="198" t="s">
        <v>158</v>
      </c>
      <c r="B16" s="266" t="s">
        <v>159</v>
      </c>
      <c r="C16" s="241">
        <v>86289.363039672855</v>
      </c>
      <c r="D16" s="243">
        <v>154821.76309033204</v>
      </c>
      <c r="E16" s="245">
        <f t="shared" si="0"/>
        <v>79.421608453814144</v>
      </c>
      <c r="F16" s="230">
        <f t="shared" si="1"/>
        <v>9.4556374961524636E-2</v>
      </c>
    </row>
    <row r="17" spans="1:6" ht="45">
      <c r="A17" s="198" t="s">
        <v>160</v>
      </c>
      <c r="B17" s="266" t="s">
        <v>161</v>
      </c>
      <c r="C17" s="241">
        <v>81162.040305679344</v>
      </c>
      <c r="D17" s="243">
        <v>138449.40514993269</v>
      </c>
      <c r="E17" s="245">
        <f t="shared" si="0"/>
        <v>70.583938782826095</v>
      </c>
      <c r="F17" s="230">
        <f t="shared" si="1"/>
        <v>8.455706488059346E-2</v>
      </c>
    </row>
    <row r="18" spans="1:6" ht="30">
      <c r="A18" s="198" t="s">
        <v>162</v>
      </c>
      <c r="B18" s="266" t="s">
        <v>163</v>
      </c>
      <c r="C18" s="241">
        <v>1831.3147850036621</v>
      </c>
      <c r="D18" s="243">
        <v>31420.955086181639</v>
      </c>
      <c r="E18" s="245">
        <f t="shared" si="0"/>
        <v>1615.7593737287937</v>
      </c>
      <c r="F18" s="230">
        <f t="shared" si="1"/>
        <v>1.9190141950810435E-2</v>
      </c>
    </row>
    <row r="19" spans="1:6" ht="30">
      <c r="A19" s="198" t="s">
        <v>164</v>
      </c>
      <c r="B19" s="266" t="s">
        <v>165</v>
      </c>
      <c r="C19" s="241">
        <v>0</v>
      </c>
      <c r="D19" s="243">
        <v>34.080409667968752</v>
      </c>
      <c r="E19" s="256" t="s">
        <v>346</v>
      </c>
      <c r="F19" s="230">
        <f t="shared" si="1"/>
        <v>2.0814386369741937E-5</v>
      </c>
    </row>
    <row r="20" spans="1:6" ht="45">
      <c r="A20" s="198" t="s">
        <v>166</v>
      </c>
      <c r="B20" s="266" t="s">
        <v>167</v>
      </c>
      <c r="C20" s="241">
        <v>8234.7547380981432</v>
      </c>
      <c r="D20" s="243">
        <v>11886.056093749987</v>
      </c>
      <c r="E20" s="245">
        <f t="shared" si="0"/>
        <v>44.340134852578871</v>
      </c>
      <c r="F20" s="230">
        <f t="shared" si="1"/>
        <v>7.2593306934412589E-3</v>
      </c>
    </row>
    <row r="21" spans="1:6" ht="30">
      <c r="A21" s="198" t="s">
        <v>168</v>
      </c>
      <c r="B21" s="266" t="s">
        <v>169</v>
      </c>
      <c r="C21" s="241">
        <v>1474.4564062500001</v>
      </c>
      <c r="D21" s="243">
        <v>27548.028772338876</v>
      </c>
      <c r="E21" s="245">
        <f t="shared" si="0"/>
        <v>1768.3515264043688</v>
      </c>
      <c r="F21" s="230">
        <f t="shared" si="1"/>
        <v>1.6824777641424531E-2</v>
      </c>
    </row>
    <row r="22" spans="1:6">
      <c r="A22" s="198" t="s">
        <v>170</v>
      </c>
      <c r="B22" s="266" t="s">
        <v>171</v>
      </c>
      <c r="C22" s="241">
        <v>72191.303364013715</v>
      </c>
      <c r="D22" s="243">
        <v>89206.790112304647</v>
      </c>
      <c r="E22" s="245">
        <f t="shared" si="0"/>
        <v>23.569995214649225</v>
      </c>
      <c r="F22" s="230">
        <f t="shared" si="1"/>
        <v>5.4482461164400989E-2</v>
      </c>
    </row>
    <row r="23" spans="1:6">
      <c r="A23" s="198" t="s">
        <v>172</v>
      </c>
      <c r="B23" s="266" t="s">
        <v>173</v>
      </c>
      <c r="C23" s="241">
        <v>126665.93190509059</v>
      </c>
      <c r="D23" s="243">
        <v>73425.577067871141</v>
      </c>
      <c r="E23" s="245">
        <f t="shared" si="0"/>
        <v>-42.032102899706189</v>
      </c>
      <c r="F23" s="230">
        <f t="shared" si="1"/>
        <v>4.4844188946130792E-2</v>
      </c>
    </row>
    <row r="24" spans="1:6" ht="30">
      <c r="A24" s="198" t="s">
        <v>174</v>
      </c>
      <c r="B24" s="266" t="s">
        <v>175</v>
      </c>
      <c r="C24" s="241">
        <v>50853.532858093284</v>
      </c>
      <c r="D24" s="243">
        <v>66161.903233886682</v>
      </c>
      <c r="E24" s="245">
        <f t="shared" si="0"/>
        <v>30.102865062514695</v>
      </c>
      <c r="F24" s="230">
        <f t="shared" si="1"/>
        <v>4.0407947858734604E-2</v>
      </c>
    </row>
    <row r="25" spans="1:6" ht="30">
      <c r="A25" s="198" t="s">
        <v>176</v>
      </c>
      <c r="B25" s="266" t="s">
        <v>177</v>
      </c>
      <c r="C25" s="241">
        <v>367686.69216502394</v>
      </c>
      <c r="D25" s="243">
        <v>325975.65780465695</v>
      </c>
      <c r="E25" s="245">
        <f t="shared" si="0"/>
        <v>-11.344178413083924</v>
      </c>
      <c r="F25" s="230">
        <f t="shared" si="1"/>
        <v>0.19908749204543558</v>
      </c>
    </row>
    <row r="26" spans="1:6">
      <c r="A26" s="198" t="s">
        <v>178</v>
      </c>
      <c r="B26" s="266" t="s">
        <v>179</v>
      </c>
      <c r="C26" s="241">
        <v>493529.10977363534</v>
      </c>
      <c r="D26" s="243">
        <v>410057.35106101981</v>
      </c>
      <c r="E26" s="245">
        <f t="shared" si="0"/>
        <v>-16.913239170613693</v>
      </c>
      <c r="F26" s="230">
        <f t="shared" si="1"/>
        <v>0.25043983396593017</v>
      </c>
    </row>
    <row r="27" spans="1:6">
      <c r="A27" s="198" t="s">
        <v>180</v>
      </c>
      <c r="B27" s="266" t="s">
        <v>181</v>
      </c>
      <c r="C27" s="241">
        <v>8172.4512481689399</v>
      </c>
      <c r="D27" s="243">
        <v>13095.896046752929</v>
      </c>
      <c r="E27" s="245">
        <f t="shared" si="0"/>
        <v>60.244407082723171</v>
      </c>
      <c r="F27" s="230">
        <f t="shared" si="1"/>
        <v>7.9982324986921979E-3</v>
      </c>
    </row>
    <row r="28" spans="1:6" ht="30">
      <c r="A28" s="198" t="s">
        <v>182</v>
      </c>
      <c r="B28" s="266" t="s">
        <v>183</v>
      </c>
      <c r="C28" s="241">
        <v>252958.12315063443</v>
      </c>
      <c r="D28" s="243">
        <v>357832.82720477332</v>
      </c>
      <c r="E28" s="245">
        <f t="shared" si="0"/>
        <v>41.459314588481078</v>
      </c>
      <c r="F28" s="230">
        <f t="shared" si="1"/>
        <v>0.21854404902349206</v>
      </c>
    </row>
    <row r="29" spans="1:6">
      <c r="A29" s="198" t="s">
        <v>184</v>
      </c>
      <c r="B29" s="266" t="s">
        <v>185</v>
      </c>
      <c r="C29" s="241">
        <v>85.92</v>
      </c>
      <c r="D29" s="243">
        <v>1049.8343415527299</v>
      </c>
      <c r="E29" s="245">
        <f t="shared" si="0"/>
        <v>1121.8742336507564</v>
      </c>
      <c r="F29" s="230">
        <f t="shared" si="1"/>
        <v>6.4117942895034862E-4</v>
      </c>
    </row>
    <row r="30" spans="1:6" ht="30">
      <c r="A30" s="198" t="s">
        <v>186</v>
      </c>
      <c r="B30" s="266" t="s">
        <v>187</v>
      </c>
      <c r="C30" s="241">
        <v>25968.17000466918</v>
      </c>
      <c r="D30" s="243">
        <v>21958.327644805915</v>
      </c>
      <c r="E30" s="245">
        <f t="shared" si="0"/>
        <v>-15.441374417767136</v>
      </c>
      <c r="F30" s="230">
        <f t="shared" si="1"/>
        <v>1.3410904390094342E-2</v>
      </c>
    </row>
    <row r="31" spans="1:6">
      <c r="A31" s="198" t="s">
        <v>188</v>
      </c>
      <c r="B31" s="266" t="s">
        <v>189</v>
      </c>
      <c r="C31" s="241">
        <v>0.278929992675781</v>
      </c>
      <c r="D31" s="243">
        <v>0</v>
      </c>
      <c r="E31" s="245">
        <f t="shared" si="0"/>
        <v>-100</v>
      </c>
      <c r="F31" s="230">
        <f t="shared" si="1"/>
        <v>0</v>
      </c>
    </row>
    <row r="32" spans="1:6" ht="30">
      <c r="A32" s="198" t="s">
        <v>190</v>
      </c>
      <c r="B32" s="266" t="s">
        <v>191</v>
      </c>
      <c r="C32" s="241">
        <v>28985.30157450962</v>
      </c>
      <c r="D32" s="243">
        <v>35015.066546569826</v>
      </c>
      <c r="E32" s="245">
        <f t="shared" si="0"/>
        <v>20.802836763868385</v>
      </c>
      <c r="F32" s="230">
        <f t="shared" si="1"/>
        <v>2.1385221919662696E-2</v>
      </c>
    </row>
    <row r="33" spans="1:6" ht="45">
      <c r="A33" s="198" t="s">
        <v>192</v>
      </c>
      <c r="B33" s="266" t="s">
        <v>193</v>
      </c>
      <c r="C33" s="241">
        <v>148774.28326739976</v>
      </c>
      <c r="D33" s="243">
        <v>230904.9052000579</v>
      </c>
      <c r="E33" s="245">
        <f t="shared" si="0"/>
        <v>55.204851355284632</v>
      </c>
      <c r="F33" s="230">
        <f t="shared" si="1"/>
        <v>0.14102365430248343</v>
      </c>
    </row>
    <row r="34" spans="1:6">
      <c r="A34" s="198" t="s">
        <v>194</v>
      </c>
      <c r="B34" s="266" t="s">
        <v>195</v>
      </c>
      <c r="C34" s="241">
        <v>1702539.9240686849</v>
      </c>
      <c r="D34" s="243">
        <v>1823217.6540403441</v>
      </c>
      <c r="E34" s="245">
        <f t="shared" si="0"/>
        <v>7.088099859841563</v>
      </c>
      <c r="F34" s="230">
        <f t="shared" si="1"/>
        <v>1.1135182075876742</v>
      </c>
    </row>
    <row r="35" spans="1:6">
      <c r="A35" s="198" t="s">
        <v>196</v>
      </c>
      <c r="B35" s="266" t="s">
        <v>43</v>
      </c>
      <c r="C35" s="241">
        <v>154496.23618599694</v>
      </c>
      <c r="D35" s="243">
        <v>160555.30374270631</v>
      </c>
      <c r="E35" s="245">
        <f t="shared" si="0"/>
        <v>3.9218221144331977</v>
      </c>
      <c r="F35" s="230">
        <f t="shared" si="1"/>
        <v>9.8058097257935434E-2</v>
      </c>
    </row>
    <row r="36" spans="1:6">
      <c r="A36" s="198" t="s">
        <v>197</v>
      </c>
      <c r="B36" s="266" t="s">
        <v>47</v>
      </c>
      <c r="C36" s="241">
        <v>3914208.0756237484</v>
      </c>
      <c r="D36" s="243">
        <v>23988130.570581056</v>
      </c>
      <c r="E36" s="245">
        <f t="shared" si="0"/>
        <v>512.84760817827578</v>
      </c>
      <c r="F36" s="230">
        <f t="shared" si="1"/>
        <v>14.650593195573261</v>
      </c>
    </row>
    <row r="37" spans="1:6" ht="45">
      <c r="A37" s="198" t="s">
        <v>198</v>
      </c>
      <c r="B37" s="266" t="s">
        <v>199</v>
      </c>
      <c r="C37" s="241">
        <v>401052.74781334295</v>
      </c>
      <c r="D37" s="243">
        <v>473910.07821517921</v>
      </c>
      <c r="E37" s="245">
        <f t="shared" si="0"/>
        <v>18.166520688132863</v>
      </c>
      <c r="F37" s="230">
        <f t="shared" si="1"/>
        <v>0.28943746770029016</v>
      </c>
    </row>
    <row r="38" spans="1:6" ht="30">
      <c r="A38" s="198" t="s">
        <v>200</v>
      </c>
      <c r="B38" s="266" t="s">
        <v>201</v>
      </c>
      <c r="C38" s="241">
        <v>870972.32099453476</v>
      </c>
      <c r="D38" s="243">
        <v>1148617.0872211924</v>
      </c>
      <c r="E38" s="245">
        <f t="shared" si="0"/>
        <v>31.877564824290175</v>
      </c>
      <c r="F38" s="230">
        <f t="shared" si="1"/>
        <v>0.70151034207724694</v>
      </c>
    </row>
    <row r="39" spans="1:6" ht="75">
      <c r="A39" s="198" t="s">
        <v>202</v>
      </c>
      <c r="B39" s="266" t="s">
        <v>203</v>
      </c>
      <c r="C39" s="241">
        <v>146908.89994753362</v>
      </c>
      <c r="D39" s="243">
        <v>161333.35313577266</v>
      </c>
      <c r="E39" s="245">
        <f t="shared" si="0"/>
        <v>9.8186380766519505</v>
      </c>
      <c r="F39" s="230">
        <f t="shared" si="1"/>
        <v>9.8533285814640117E-2</v>
      </c>
    </row>
    <row r="40" spans="1:6" ht="30">
      <c r="A40" s="198" t="s">
        <v>204</v>
      </c>
      <c r="B40" s="266" t="s">
        <v>205</v>
      </c>
      <c r="C40" s="241">
        <v>143236.38306349653</v>
      </c>
      <c r="D40" s="243">
        <v>135344.06814760398</v>
      </c>
      <c r="E40" s="245">
        <f t="shared" si="0"/>
        <v>-5.5099931645117692</v>
      </c>
      <c r="F40" s="230">
        <f t="shared" si="1"/>
        <v>8.266050070180439E-2</v>
      </c>
    </row>
    <row r="41" spans="1:6" ht="30">
      <c r="A41" s="198" t="s">
        <v>206</v>
      </c>
      <c r="B41" s="266" t="s">
        <v>207</v>
      </c>
      <c r="C41" s="241">
        <v>3370.058445053101</v>
      </c>
      <c r="D41" s="243">
        <v>2.0855100097656201</v>
      </c>
      <c r="E41" s="245">
        <f t="shared" si="0"/>
        <v>-99.938116503207027</v>
      </c>
      <c r="F41" s="230">
        <f t="shared" si="1"/>
        <v>1.2737115411504125E-6</v>
      </c>
    </row>
    <row r="42" spans="1:6">
      <c r="A42" s="198" t="s">
        <v>208</v>
      </c>
      <c r="B42" s="266" t="s">
        <v>209</v>
      </c>
      <c r="C42" s="241">
        <v>231433.90468630922</v>
      </c>
      <c r="D42" s="243">
        <v>120393.24345962527</v>
      </c>
      <c r="E42" s="245">
        <f t="shared" si="0"/>
        <v>-47.979426945758441</v>
      </c>
      <c r="F42" s="230">
        <f t="shared" si="1"/>
        <v>7.3529382718373976E-2</v>
      </c>
    </row>
    <row r="43" spans="1:6">
      <c r="A43" s="198" t="s">
        <v>210</v>
      </c>
      <c r="B43" s="266" t="s">
        <v>211</v>
      </c>
      <c r="C43" s="241">
        <v>876446.33147658326</v>
      </c>
      <c r="D43" s="243">
        <v>904127.22785425873</v>
      </c>
      <c r="E43" s="245">
        <f t="shared" si="0"/>
        <v>3.1583104844583403</v>
      </c>
      <c r="F43" s="230">
        <f t="shared" si="1"/>
        <v>0.55218976624126603</v>
      </c>
    </row>
    <row r="44" spans="1:6">
      <c r="A44" s="198" t="s">
        <v>212</v>
      </c>
      <c r="B44" s="266" t="s">
        <v>213</v>
      </c>
      <c r="C44" s="241">
        <v>3814110.1659039799</v>
      </c>
      <c r="D44" s="243">
        <v>4761910.1000071205</v>
      </c>
      <c r="E44" s="245">
        <f t="shared" si="0"/>
        <v>24.849831097589785</v>
      </c>
      <c r="F44" s="230">
        <f t="shared" si="1"/>
        <v>2.9083053180748974</v>
      </c>
    </row>
    <row r="45" spans="1:6">
      <c r="A45" s="198" t="s">
        <v>214</v>
      </c>
      <c r="B45" s="266" t="s">
        <v>54</v>
      </c>
      <c r="C45" s="241">
        <v>651204.87018571363</v>
      </c>
      <c r="D45" s="243">
        <v>743438.91577368847</v>
      </c>
      <c r="E45" s="245">
        <f t="shared" si="0"/>
        <v>14.163598862777405</v>
      </c>
      <c r="F45" s="230">
        <f t="shared" si="1"/>
        <v>0.45405043501455877</v>
      </c>
    </row>
    <row r="46" spans="1:6" ht="30">
      <c r="A46" s="198" t="s">
        <v>215</v>
      </c>
      <c r="B46" s="266" t="s">
        <v>216</v>
      </c>
      <c r="C46" s="241">
        <v>16.3384098052979</v>
      </c>
      <c r="D46" s="243">
        <v>611.46184336853025</v>
      </c>
      <c r="E46" s="245">
        <f t="shared" si="0"/>
        <v>3642.4807594816075</v>
      </c>
      <c r="F46" s="230">
        <f t="shared" si="1"/>
        <v>3.7344630484853491E-4</v>
      </c>
    </row>
    <row r="47" spans="1:6" ht="45">
      <c r="A47" s="198" t="s">
        <v>217</v>
      </c>
      <c r="B47" s="266" t="s">
        <v>218</v>
      </c>
      <c r="C47" s="241">
        <v>857458.85463921772</v>
      </c>
      <c r="D47" s="243">
        <v>816030.10668224411</v>
      </c>
      <c r="E47" s="245">
        <f t="shared" si="0"/>
        <v>-4.8315727026231485</v>
      </c>
      <c r="F47" s="230">
        <f t="shared" si="1"/>
        <v>0.49838502809400953</v>
      </c>
    </row>
    <row r="48" spans="1:6">
      <c r="A48" s="198" t="s">
        <v>219</v>
      </c>
      <c r="B48" s="266" t="s">
        <v>220</v>
      </c>
      <c r="C48" s="241">
        <v>139.70195750045775</v>
      </c>
      <c r="D48" s="243">
        <v>29.6877294158936</v>
      </c>
      <c r="E48" s="245">
        <f t="shared" si="0"/>
        <v>-78.749238774412788</v>
      </c>
      <c r="F48" s="230">
        <f t="shared" si="1"/>
        <v>1.813158575624576E-5</v>
      </c>
    </row>
    <row r="49" spans="1:6">
      <c r="A49" s="198" t="s">
        <v>221</v>
      </c>
      <c r="B49" s="266" t="s">
        <v>222</v>
      </c>
      <c r="C49" s="241">
        <v>367449.76541460189</v>
      </c>
      <c r="D49" s="243">
        <v>400116.89913829567</v>
      </c>
      <c r="E49" s="245">
        <f t="shared" si="0"/>
        <v>8.8902312093830602</v>
      </c>
      <c r="F49" s="230">
        <f t="shared" si="1"/>
        <v>0.24436876824150935</v>
      </c>
    </row>
    <row r="50" spans="1:6">
      <c r="A50" s="198" t="s">
        <v>223</v>
      </c>
      <c r="B50" s="266" t="s">
        <v>224</v>
      </c>
      <c r="C50" s="241">
        <v>0.75838000488281243</v>
      </c>
      <c r="D50" s="243">
        <v>67.179111328125003</v>
      </c>
      <c r="E50" s="245">
        <f t="shared" si="0"/>
        <v>8758.238731980513</v>
      </c>
      <c r="F50" s="230">
        <f t="shared" si="1"/>
        <v>4.102920102142193E-5</v>
      </c>
    </row>
    <row r="51" spans="1:6" ht="30">
      <c r="A51" s="198" t="s">
        <v>225</v>
      </c>
      <c r="B51" s="266" t="s">
        <v>226</v>
      </c>
      <c r="C51" s="241">
        <v>527.13082916259805</v>
      </c>
      <c r="D51" s="243">
        <v>415.69064178466829</v>
      </c>
      <c r="E51" s="245">
        <f t="shared" si="0"/>
        <v>-21.140897328081536</v>
      </c>
      <c r="F51" s="230">
        <f t="shared" si="1"/>
        <v>2.5388032927679805E-4</v>
      </c>
    </row>
    <row r="52" spans="1:6" ht="30">
      <c r="A52" s="198" t="s">
        <v>227</v>
      </c>
      <c r="B52" s="266" t="s">
        <v>228</v>
      </c>
      <c r="C52" s="241">
        <v>5500.7555299987798</v>
      </c>
      <c r="D52" s="243">
        <v>10634.255187500001</v>
      </c>
      <c r="E52" s="245">
        <f t="shared" si="0"/>
        <v>93.323537639607821</v>
      </c>
      <c r="F52" s="230">
        <f t="shared" si="1"/>
        <v>6.4948015115878751E-3</v>
      </c>
    </row>
    <row r="53" spans="1:6" ht="30">
      <c r="A53" s="198" t="s">
        <v>229</v>
      </c>
      <c r="B53" s="266" t="s">
        <v>230</v>
      </c>
      <c r="C53" s="241">
        <v>721016.77585692098</v>
      </c>
      <c r="D53" s="243">
        <v>830416.92210492445</v>
      </c>
      <c r="E53" s="245">
        <f t="shared" si="0"/>
        <v>15.173037564622888</v>
      </c>
      <c r="F53" s="230">
        <f t="shared" si="1"/>
        <v>0.50717168112298638</v>
      </c>
    </row>
    <row r="54" spans="1:6" ht="45">
      <c r="A54" s="198" t="s">
        <v>231</v>
      </c>
      <c r="B54" s="266" t="s">
        <v>232</v>
      </c>
      <c r="C54" s="241">
        <v>36979.180524751544</v>
      </c>
      <c r="D54" s="243">
        <v>55229.894293613324</v>
      </c>
      <c r="E54" s="245">
        <f t="shared" si="0"/>
        <v>49.354024372297545</v>
      </c>
      <c r="F54" s="230">
        <f t="shared" si="1"/>
        <v>3.3731295198241959E-2</v>
      </c>
    </row>
    <row r="55" spans="1:6">
      <c r="A55" s="198" t="s">
        <v>233</v>
      </c>
      <c r="B55" s="266" t="s">
        <v>234</v>
      </c>
      <c r="C55" s="241">
        <v>265505.88782006787</v>
      </c>
      <c r="D55" s="243">
        <v>217739.48142803955</v>
      </c>
      <c r="E55" s="245">
        <f t="shared" si="0"/>
        <v>-17.990714550330196</v>
      </c>
      <c r="F55" s="230">
        <f t="shared" si="1"/>
        <v>0.13298295820223294</v>
      </c>
    </row>
    <row r="56" spans="1:6" ht="30">
      <c r="A56" s="198" t="s">
        <v>235</v>
      </c>
      <c r="B56" s="266" t="s">
        <v>236</v>
      </c>
      <c r="C56" s="241">
        <v>1555346.0598118373</v>
      </c>
      <c r="D56" s="243">
        <v>1557536.6285008697</v>
      </c>
      <c r="E56" s="245">
        <f t="shared" si="0"/>
        <v>0.14084124077811566</v>
      </c>
      <c r="F56" s="230">
        <f t="shared" si="1"/>
        <v>0.95125526619218459</v>
      </c>
    </row>
    <row r="57" spans="1:6">
      <c r="A57" s="198" t="s">
        <v>237</v>
      </c>
      <c r="B57" s="266" t="s">
        <v>238</v>
      </c>
      <c r="C57" s="241">
        <v>784176.23628051509</v>
      </c>
      <c r="D57" s="243">
        <v>806052.33976160409</v>
      </c>
      <c r="E57" s="245">
        <f t="shared" si="0"/>
        <v>2.7896922233771306</v>
      </c>
      <c r="F57" s="230">
        <f t="shared" si="1"/>
        <v>0.49229117247969084</v>
      </c>
    </row>
    <row r="58" spans="1:6" ht="30">
      <c r="A58" s="198" t="s">
        <v>239</v>
      </c>
      <c r="B58" s="266" t="s">
        <v>240</v>
      </c>
      <c r="C58" s="241">
        <v>6323.3721032562225</v>
      </c>
      <c r="D58" s="243">
        <v>8690.7559989624024</v>
      </c>
      <c r="E58" s="245">
        <f t="shared" si="0"/>
        <v>37.438630165178722</v>
      </c>
      <c r="F58" s="230">
        <f t="shared" si="1"/>
        <v>5.3078221467969082E-3</v>
      </c>
    </row>
    <row r="59" spans="1:6" ht="30">
      <c r="A59" s="198" t="s">
        <v>241</v>
      </c>
      <c r="B59" s="266" t="s">
        <v>242</v>
      </c>
      <c r="C59" s="241">
        <v>569548.0859765932</v>
      </c>
      <c r="D59" s="243">
        <v>673463.18417285953</v>
      </c>
      <c r="E59" s="245">
        <f t="shared" si="0"/>
        <v>18.245184340859481</v>
      </c>
      <c r="F59" s="230">
        <f t="shared" si="1"/>
        <v>0.41131321652936131</v>
      </c>
    </row>
    <row r="60" spans="1:6">
      <c r="A60" s="198" t="s">
        <v>243</v>
      </c>
      <c r="B60" s="266" t="s">
        <v>244</v>
      </c>
      <c r="C60" s="241">
        <v>2285367.456444704</v>
      </c>
      <c r="D60" s="243">
        <v>2430044.5007108646</v>
      </c>
      <c r="E60" s="245">
        <f t="shared" si="0"/>
        <v>6.3305812751543726</v>
      </c>
      <c r="F60" s="230">
        <f t="shared" si="1"/>
        <v>1.484133718644856</v>
      </c>
    </row>
    <row r="61" spans="1:6" ht="30">
      <c r="A61" s="198" t="s">
        <v>245</v>
      </c>
      <c r="B61" s="266" t="s">
        <v>246</v>
      </c>
      <c r="C61" s="241">
        <v>138612.60594920203</v>
      </c>
      <c r="D61" s="243">
        <v>220637.83459326939</v>
      </c>
      <c r="E61" s="245">
        <f t="shared" si="0"/>
        <v>59.175879482510766</v>
      </c>
      <c r="F61" s="230">
        <f t="shared" si="1"/>
        <v>0.13475310836195237</v>
      </c>
    </row>
    <row r="62" spans="1:6">
      <c r="A62" s="198" t="s">
        <v>247</v>
      </c>
      <c r="B62" s="266" t="s">
        <v>248</v>
      </c>
      <c r="C62" s="241">
        <v>113135.65950285333</v>
      </c>
      <c r="D62" s="243">
        <v>130335.54664593321</v>
      </c>
      <c r="E62" s="245">
        <f t="shared" si="0"/>
        <v>15.202887594115339</v>
      </c>
      <c r="F62" s="230">
        <f t="shared" si="1"/>
        <v>7.9601579089869756E-2</v>
      </c>
    </row>
    <row r="63" spans="1:6" ht="30">
      <c r="A63" s="198" t="s">
        <v>249</v>
      </c>
      <c r="B63" s="266" t="s">
        <v>250</v>
      </c>
      <c r="C63" s="241">
        <v>432460.5830077345</v>
      </c>
      <c r="D63" s="243">
        <v>408585.60664634907</v>
      </c>
      <c r="E63" s="245">
        <f t="shared" si="0"/>
        <v>-5.5207288940269592</v>
      </c>
      <c r="F63" s="230">
        <f t="shared" si="1"/>
        <v>0.24954097573086448</v>
      </c>
    </row>
    <row r="64" spans="1:6" ht="45">
      <c r="A64" s="198" t="s">
        <v>251</v>
      </c>
      <c r="B64" s="266" t="s">
        <v>252</v>
      </c>
      <c r="C64" s="241">
        <v>770624.8316907296</v>
      </c>
      <c r="D64" s="243">
        <v>1125760.1739888536</v>
      </c>
      <c r="E64" s="245">
        <f t="shared" si="0"/>
        <v>46.084077192136021</v>
      </c>
      <c r="F64" s="230">
        <f t="shared" si="1"/>
        <v>0.68755063244134096</v>
      </c>
    </row>
    <row r="65" spans="1:6">
      <c r="A65" s="198" t="s">
        <v>253</v>
      </c>
      <c r="B65" s="266" t="s">
        <v>254</v>
      </c>
      <c r="C65" s="241">
        <v>4452518.5680150073</v>
      </c>
      <c r="D65" s="243">
        <v>5745600.1873801043</v>
      </c>
      <c r="E65" s="245">
        <f t="shared" si="0"/>
        <v>29.041577246955086</v>
      </c>
      <c r="F65" s="230">
        <f t="shared" si="1"/>
        <v>3.5090875782104116</v>
      </c>
    </row>
    <row r="66" spans="1:6" ht="30">
      <c r="A66" s="198" t="s">
        <v>255</v>
      </c>
      <c r="B66" s="266" t="s">
        <v>256</v>
      </c>
      <c r="C66" s="241">
        <v>5391261.1695801951</v>
      </c>
      <c r="D66" s="243">
        <v>5680229.7679299926</v>
      </c>
      <c r="E66" s="245">
        <f t="shared" si="0"/>
        <v>5.3599443480920996</v>
      </c>
      <c r="F66" s="230">
        <f t="shared" si="1"/>
        <v>3.4691630238742723</v>
      </c>
    </row>
    <row r="67" spans="1:6" ht="30">
      <c r="A67" s="198" t="s">
        <v>257</v>
      </c>
      <c r="B67" s="266" t="s">
        <v>258</v>
      </c>
      <c r="C67" s="241">
        <v>9617292.2893257625</v>
      </c>
      <c r="D67" s="243">
        <v>8696518.7000835016</v>
      </c>
      <c r="E67" s="245">
        <f t="shared" si="0"/>
        <v>-9.5741458358734519</v>
      </c>
      <c r="F67" s="230">
        <f t="shared" si="1"/>
        <v>5.3113416786580716</v>
      </c>
    </row>
    <row r="68" spans="1:6" ht="30">
      <c r="A68" s="198" t="s">
        <v>259</v>
      </c>
      <c r="B68" s="266" t="s">
        <v>260</v>
      </c>
      <c r="C68" s="241">
        <v>572012.83789569978</v>
      </c>
      <c r="D68" s="243">
        <v>534248.28636201692</v>
      </c>
      <c r="E68" s="245">
        <f t="shared" si="0"/>
        <v>-6.6020461485811666</v>
      </c>
      <c r="F68" s="230">
        <f t="shared" si="1"/>
        <v>0.32628863203375708</v>
      </c>
    </row>
    <row r="69" spans="1:6">
      <c r="A69" s="198" t="s">
        <v>261</v>
      </c>
      <c r="B69" s="266" t="s">
        <v>262</v>
      </c>
      <c r="C69" s="241">
        <v>3729318.4672507262</v>
      </c>
      <c r="D69" s="243">
        <v>3246486.5435326924</v>
      </c>
      <c r="E69" s="245">
        <f t="shared" si="0"/>
        <v>-12.946921212496505</v>
      </c>
      <c r="F69" s="230">
        <f t="shared" si="1"/>
        <v>1.9827703340305824</v>
      </c>
    </row>
    <row r="70" spans="1:6">
      <c r="A70" s="198" t="s">
        <v>263</v>
      </c>
      <c r="B70" s="266" t="s">
        <v>264</v>
      </c>
      <c r="C70" s="241">
        <v>358316.54927133361</v>
      </c>
      <c r="D70" s="243">
        <v>441814.11449136731</v>
      </c>
      <c r="E70" s="245">
        <f t="shared" si="0"/>
        <v>23.302737590500058</v>
      </c>
      <c r="F70" s="230">
        <f t="shared" si="1"/>
        <v>0.26983506865740153</v>
      </c>
    </row>
    <row r="71" spans="1:6" ht="30">
      <c r="A71" s="198" t="s">
        <v>265</v>
      </c>
      <c r="B71" s="266" t="s">
        <v>266</v>
      </c>
      <c r="C71" s="241">
        <v>59392.750074343545</v>
      </c>
      <c r="D71" s="243">
        <v>44207.905300878876</v>
      </c>
      <c r="E71" s="245">
        <f t="shared" ref="E71:E102" si="2">D71/C71*100-100</f>
        <v>-25.566832238711584</v>
      </c>
      <c r="F71" s="230">
        <f t="shared" ref="F71:F102" si="3">D71/D$102*100</f>
        <v>2.6999687811684062E-2</v>
      </c>
    </row>
    <row r="72" spans="1:6" ht="45">
      <c r="A72" s="198" t="s">
        <v>267</v>
      </c>
      <c r="B72" s="266" t="s">
        <v>268</v>
      </c>
      <c r="C72" s="241">
        <v>66955.878261182748</v>
      </c>
      <c r="D72" s="243">
        <v>12854.391194976837</v>
      </c>
      <c r="E72" s="245">
        <f t="shared" si="2"/>
        <v>-80.801698777164589</v>
      </c>
      <c r="F72" s="230">
        <f t="shared" si="3"/>
        <v>7.8507349966372465E-3</v>
      </c>
    </row>
    <row r="73" spans="1:6" ht="30">
      <c r="A73" s="198" t="s">
        <v>269</v>
      </c>
      <c r="B73" s="266" t="s">
        <v>270</v>
      </c>
      <c r="C73" s="241">
        <v>378153.63384393509</v>
      </c>
      <c r="D73" s="243">
        <v>392982.73609429522</v>
      </c>
      <c r="E73" s="245">
        <f t="shared" si="2"/>
        <v>3.9214490945444993</v>
      </c>
      <c r="F73" s="230">
        <f t="shared" si="3"/>
        <v>0.24001162501848866</v>
      </c>
    </row>
    <row r="74" spans="1:6">
      <c r="A74" s="198" t="s">
        <v>271</v>
      </c>
      <c r="B74" s="266" t="s">
        <v>272</v>
      </c>
      <c r="C74" s="241">
        <v>571961.80165668379</v>
      </c>
      <c r="D74" s="243">
        <v>667510.70988380909</v>
      </c>
      <c r="E74" s="245">
        <f t="shared" si="2"/>
        <v>16.70547018181432</v>
      </c>
      <c r="F74" s="230">
        <f t="shared" si="3"/>
        <v>0.40767778195227355</v>
      </c>
    </row>
    <row r="75" spans="1:6">
      <c r="A75" s="198" t="s">
        <v>273</v>
      </c>
      <c r="B75" s="266" t="s">
        <v>274</v>
      </c>
      <c r="C75" s="241">
        <v>653121.98964667658</v>
      </c>
      <c r="D75" s="243">
        <v>754136.43992186955</v>
      </c>
      <c r="E75" s="245">
        <f t="shared" si="2"/>
        <v>15.466398601866004</v>
      </c>
      <c r="F75" s="230">
        <f t="shared" si="3"/>
        <v>0.46058387762834163</v>
      </c>
    </row>
    <row r="76" spans="1:6" ht="60">
      <c r="A76" s="198" t="s">
        <v>275</v>
      </c>
      <c r="B76" s="266" t="s">
        <v>276</v>
      </c>
      <c r="C76" s="241">
        <v>532395.15108339291</v>
      </c>
      <c r="D76" s="243">
        <v>803652.21644360397</v>
      </c>
      <c r="E76" s="245">
        <f t="shared" si="2"/>
        <v>50.950326051658976</v>
      </c>
      <c r="F76" s="230">
        <f t="shared" si="3"/>
        <v>0.49082531292686882</v>
      </c>
    </row>
    <row r="77" spans="1:6">
      <c r="A77" s="198" t="s">
        <v>277</v>
      </c>
      <c r="B77" s="266" t="s">
        <v>278</v>
      </c>
      <c r="C77" s="241">
        <v>6210909.9591212785</v>
      </c>
      <c r="D77" s="243">
        <v>10445919.075385744</v>
      </c>
      <c r="E77" s="245">
        <f t="shared" si="2"/>
        <v>68.186612656410745</v>
      </c>
      <c r="F77" s="230">
        <f t="shared" si="3"/>
        <v>6.3797764680771589</v>
      </c>
    </row>
    <row r="78" spans="1:6">
      <c r="A78" s="198" t="s">
        <v>279</v>
      </c>
      <c r="B78" s="266" t="s">
        <v>280</v>
      </c>
      <c r="C78" s="241">
        <v>1691541.663784299</v>
      </c>
      <c r="D78" s="243">
        <v>2336745.5289067565</v>
      </c>
      <c r="E78" s="245">
        <f t="shared" si="2"/>
        <v>38.142948467436156</v>
      </c>
      <c r="F78" s="230">
        <f t="shared" si="3"/>
        <v>1.4271519843890159</v>
      </c>
    </row>
    <row r="79" spans="1:6">
      <c r="A79" s="198" t="s">
        <v>281</v>
      </c>
      <c r="B79" s="266" t="s">
        <v>32</v>
      </c>
      <c r="C79" s="241">
        <v>9833.5454562147825</v>
      </c>
      <c r="D79" s="243">
        <v>44741.205613271828</v>
      </c>
      <c r="E79" s="245">
        <f t="shared" si="2"/>
        <v>354.98549645688036</v>
      </c>
      <c r="F79" s="230">
        <f t="shared" si="3"/>
        <v>2.7325397474842361E-2</v>
      </c>
    </row>
    <row r="80" spans="1:6">
      <c r="A80" s="198" t="s">
        <v>282</v>
      </c>
      <c r="B80" s="266" t="s">
        <v>283</v>
      </c>
      <c r="C80" s="241">
        <v>655.77254068756099</v>
      </c>
      <c r="D80" s="243">
        <v>402.49661328125001</v>
      </c>
      <c r="E80" s="245">
        <f t="shared" si="2"/>
        <v>-38.622527125145787</v>
      </c>
      <c r="F80" s="230">
        <f t="shared" si="3"/>
        <v>2.4582216302471659E-4</v>
      </c>
    </row>
    <row r="81" spans="1:6">
      <c r="A81" s="198" t="s">
        <v>284</v>
      </c>
      <c r="B81" s="266" t="s">
        <v>53</v>
      </c>
      <c r="C81" s="241">
        <v>627726.95082816947</v>
      </c>
      <c r="D81" s="243">
        <v>669925.01655245025</v>
      </c>
      <c r="E81" s="245">
        <f t="shared" si="2"/>
        <v>6.7223600434246578</v>
      </c>
      <c r="F81" s="230">
        <f t="shared" si="3"/>
        <v>0.4091523038933455</v>
      </c>
    </row>
    <row r="82" spans="1:6">
      <c r="A82" s="198" t="s">
        <v>285</v>
      </c>
      <c r="B82" s="266" t="s">
        <v>286</v>
      </c>
      <c r="C82" s="241">
        <v>760.12192999267575</v>
      </c>
      <c r="D82" s="243">
        <v>78.040010009765624</v>
      </c>
      <c r="E82" s="245">
        <f t="shared" si="2"/>
        <v>-89.733224772173386</v>
      </c>
      <c r="F82" s="230">
        <f t="shared" si="3"/>
        <v>4.7662423558496035E-5</v>
      </c>
    </row>
    <row r="83" spans="1:6">
      <c r="A83" s="198" t="s">
        <v>287</v>
      </c>
      <c r="B83" s="266" t="s">
        <v>58</v>
      </c>
      <c r="C83" s="241">
        <v>92.647903625488297</v>
      </c>
      <c r="D83" s="243">
        <v>2.7328599853515598</v>
      </c>
      <c r="E83" s="245">
        <f t="shared" si="2"/>
        <v>-97.050273262092759</v>
      </c>
      <c r="F83" s="230">
        <f t="shared" si="3"/>
        <v>1.6690762870429123E-6</v>
      </c>
    </row>
    <row r="84" spans="1:6">
      <c r="A84" s="198" t="s">
        <v>288</v>
      </c>
      <c r="B84" s="266" t="s">
        <v>289</v>
      </c>
      <c r="C84" s="241">
        <v>5203.2145172119162</v>
      </c>
      <c r="D84" s="243">
        <v>1884.62535748291</v>
      </c>
      <c r="E84" s="245">
        <f t="shared" si="2"/>
        <v>-63.779595262722992</v>
      </c>
      <c r="F84" s="230">
        <f t="shared" si="3"/>
        <v>1.1510225591487239E-3</v>
      </c>
    </row>
    <row r="85" spans="1:6">
      <c r="A85" s="198" t="s">
        <v>290</v>
      </c>
      <c r="B85" s="266" t="s">
        <v>291</v>
      </c>
      <c r="C85" s="241">
        <v>558.30039229583736</v>
      </c>
      <c r="D85" s="243">
        <v>364.58963525390629</v>
      </c>
      <c r="E85" s="245">
        <f t="shared" si="2"/>
        <v>-34.696511002859168</v>
      </c>
      <c r="F85" s="230">
        <f t="shared" si="3"/>
        <v>2.2267072516180794E-4</v>
      </c>
    </row>
    <row r="86" spans="1:6" ht="30">
      <c r="A86" s="198" t="s">
        <v>292</v>
      </c>
      <c r="B86" s="266" t="s">
        <v>293</v>
      </c>
      <c r="C86" s="241">
        <v>469764.03958839306</v>
      </c>
      <c r="D86" s="243">
        <v>559376.97181460774</v>
      </c>
      <c r="E86" s="245">
        <f t="shared" si="2"/>
        <v>19.076158384693187</v>
      </c>
      <c r="F86" s="230">
        <f t="shared" si="3"/>
        <v>0.34163581163252604</v>
      </c>
    </row>
    <row r="87" spans="1:6">
      <c r="A87" s="198" t="s">
        <v>294</v>
      </c>
      <c r="B87" s="266" t="s">
        <v>295</v>
      </c>
      <c r="C87" s="241">
        <v>1087587.2208698003</v>
      </c>
      <c r="D87" s="243">
        <v>1145824.695738863</v>
      </c>
      <c r="E87" s="245">
        <f t="shared" si="2"/>
        <v>5.3547406361107477</v>
      </c>
      <c r="F87" s="230">
        <f t="shared" si="3"/>
        <v>0.69980490731941869</v>
      </c>
    </row>
    <row r="88" spans="1:6" ht="30">
      <c r="A88" s="198" t="s">
        <v>296</v>
      </c>
      <c r="B88" s="266" t="s">
        <v>297</v>
      </c>
      <c r="C88" s="241">
        <v>15694550.069988195</v>
      </c>
      <c r="D88" s="243">
        <v>16648632.804986987</v>
      </c>
      <c r="E88" s="245">
        <f t="shared" si="2"/>
        <v>6.0790703189588839</v>
      </c>
      <c r="F88" s="230">
        <f t="shared" si="3"/>
        <v>10.168043139946604</v>
      </c>
    </row>
    <row r="89" spans="1:6" ht="60">
      <c r="A89" s="198" t="s">
        <v>298</v>
      </c>
      <c r="B89" s="266" t="s">
        <v>299</v>
      </c>
      <c r="C89" s="241">
        <v>22296009.215996798</v>
      </c>
      <c r="D89" s="243">
        <v>31968407.932180922</v>
      </c>
      <c r="E89" s="245">
        <f t="shared" si="2"/>
        <v>43.381748825455418</v>
      </c>
      <c r="F89" s="230">
        <f t="shared" si="3"/>
        <v>19.524495180917107</v>
      </c>
    </row>
    <row r="90" spans="1:6" ht="75">
      <c r="A90" s="198" t="s">
        <v>300</v>
      </c>
      <c r="B90" s="266" t="s">
        <v>301</v>
      </c>
      <c r="C90" s="241">
        <v>418.56903125000002</v>
      </c>
      <c r="D90" s="243">
        <v>1637.7756293945308</v>
      </c>
      <c r="E90" s="245">
        <f t="shared" si="2"/>
        <v>291.2796951326128</v>
      </c>
      <c r="F90" s="230">
        <f t="shared" si="3"/>
        <v>1.0002607089903807E-3</v>
      </c>
    </row>
    <row r="91" spans="1:6" ht="30">
      <c r="A91" s="198" t="s">
        <v>302</v>
      </c>
      <c r="B91" s="266" t="s">
        <v>303</v>
      </c>
      <c r="C91" s="241">
        <v>14955311.848029187</v>
      </c>
      <c r="D91" s="243">
        <v>11444154.202301035</v>
      </c>
      <c r="E91" s="245">
        <f t="shared" si="2"/>
        <v>-23.477662528253148</v>
      </c>
      <c r="F91" s="230">
        <f t="shared" si="3"/>
        <v>6.9894420155835189</v>
      </c>
    </row>
    <row r="92" spans="1:6">
      <c r="A92" s="198" t="s">
        <v>304</v>
      </c>
      <c r="B92" s="266" t="s">
        <v>305</v>
      </c>
      <c r="C92" s="241">
        <v>159041.80069476354</v>
      </c>
      <c r="D92" s="243">
        <v>165986.90698976096</v>
      </c>
      <c r="E92" s="245">
        <f t="shared" si="2"/>
        <v>4.3668433485147773</v>
      </c>
      <c r="F92" s="230">
        <f t="shared" si="3"/>
        <v>0.10137541326712643</v>
      </c>
    </row>
    <row r="93" spans="1:6">
      <c r="A93" s="198" t="s">
        <v>306</v>
      </c>
      <c r="B93" s="266" t="s">
        <v>307</v>
      </c>
      <c r="C93" s="241">
        <v>5157.6820644531244</v>
      </c>
      <c r="D93" s="243">
        <v>2186.9846263427748</v>
      </c>
      <c r="E93" s="245">
        <f t="shared" si="2"/>
        <v>-57.597529296822529</v>
      </c>
      <c r="F93" s="230">
        <f t="shared" si="3"/>
        <v>1.3356864967549943E-3</v>
      </c>
    </row>
    <row r="94" spans="1:6" ht="45">
      <c r="A94" s="198" t="s">
        <v>308</v>
      </c>
      <c r="B94" s="266" t="s">
        <v>309</v>
      </c>
      <c r="C94" s="241">
        <v>2429438.5562923597</v>
      </c>
      <c r="D94" s="243">
        <v>2756291.171636499</v>
      </c>
      <c r="E94" s="245">
        <f t="shared" si="2"/>
        <v>13.453833376340214</v>
      </c>
      <c r="F94" s="230">
        <f t="shared" si="3"/>
        <v>1.6833867301739556</v>
      </c>
    </row>
    <row r="95" spans="1:6">
      <c r="A95" s="198" t="s">
        <v>310</v>
      </c>
      <c r="B95" s="266" t="s">
        <v>311</v>
      </c>
      <c r="C95" s="241">
        <v>216754.23161307134</v>
      </c>
      <c r="D95" s="243">
        <v>181645.59071633534</v>
      </c>
      <c r="E95" s="245">
        <f t="shared" si="2"/>
        <v>-16.197441976315616</v>
      </c>
      <c r="F95" s="230">
        <f t="shared" si="3"/>
        <v>0.11093885150926819</v>
      </c>
    </row>
    <row r="96" spans="1:6" ht="30">
      <c r="A96" s="198" t="s">
        <v>312</v>
      </c>
      <c r="B96" s="266" t="s">
        <v>313</v>
      </c>
      <c r="C96" s="241">
        <v>86084.714142816534</v>
      </c>
      <c r="D96" s="243">
        <v>73519.390618011545</v>
      </c>
      <c r="E96" s="245">
        <f t="shared" si="2"/>
        <v>-14.596463088625498</v>
      </c>
      <c r="F96" s="230">
        <f t="shared" si="3"/>
        <v>4.4901484955725851E-2</v>
      </c>
    </row>
    <row r="97" spans="1:6" ht="30">
      <c r="A97" s="198" t="s">
        <v>314</v>
      </c>
      <c r="B97" s="266" t="s">
        <v>315</v>
      </c>
      <c r="C97" s="241">
        <v>174033.70203445436</v>
      </c>
      <c r="D97" s="243">
        <v>2413.1677812499997</v>
      </c>
      <c r="E97" s="245">
        <f t="shared" si="2"/>
        <v>-98.613390536982166</v>
      </c>
      <c r="F97" s="230">
        <f t="shared" si="3"/>
        <v>1.4738263730778708E-3</v>
      </c>
    </row>
    <row r="98" spans="1:6" ht="75">
      <c r="A98" s="198" t="s">
        <v>316</v>
      </c>
      <c r="B98" s="266" t="s">
        <v>317</v>
      </c>
      <c r="C98" s="241">
        <v>1993510.918822631</v>
      </c>
      <c r="D98" s="243">
        <v>1855092.666192658</v>
      </c>
      <c r="E98" s="245">
        <f t="shared" si="2"/>
        <v>-6.9434409073476786</v>
      </c>
      <c r="F98" s="230">
        <f t="shared" si="3"/>
        <v>1.1329856619094469</v>
      </c>
    </row>
    <row r="99" spans="1:6" ht="30">
      <c r="A99" s="198" t="s">
        <v>318</v>
      </c>
      <c r="B99" s="266" t="s">
        <v>319</v>
      </c>
      <c r="C99" s="241">
        <v>1214482.8942250307</v>
      </c>
      <c r="D99" s="243">
        <v>1297518.8352360388</v>
      </c>
      <c r="E99" s="245">
        <f t="shared" si="2"/>
        <v>6.8371437264247277</v>
      </c>
      <c r="F99" s="230">
        <f t="shared" si="3"/>
        <v>0.79245110671318131</v>
      </c>
    </row>
    <row r="100" spans="1:6">
      <c r="A100" s="198" t="s">
        <v>320</v>
      </c>
      <c r="B100" s="266" t="s">
        <v>321</v>
      </c>
      <c r="C100" s="241">
        <v>1915481.51796229</v>
      </c>
      <c r="D100" s="243">
        <v>2841603.4459169335</v>
      </c>
      <c r="E100" s="245">
        <f t="shared" si="2"/>
        <v>48.349301168922892</v>
      </c>
      <c r="F100" s="230">
        <f t="shared" si="3"/>
        <v>1.7354906413726321</v>
      </c>
    </row>
    <row r="101" spans="1:6">
      <c r="A101" s="239" t="s">
        <v>322</v>
      </c>
      <c r="B101" s="283" t="s">
        <v>323</v>
      </c>
      <c r="C101" s="242">
        <v>1738.9886638946575</v>
      </c>
      <c r="D101" s="255">
        <v>225.03061838531502</v>
      </c>
      <c r="E101" s="245">
        <f t="shared" si="2"/>
        <v>-87.059684570839352</v>
      </c>
      <c r="F101" s="257">
        <f t="shared" si="3"/>
        <v>1.3743597221180549E-4</v>
      </c>
    </row>
    <row r="102" spans="1:6" s="236" customFormat="1">
      <c r="A102" s="233"/>
      <c r="B102" s="284" t="s">
        <v>35</v>
      </c>
      <c r="C102" s="246">
        <f>SUM(C6:C101)</f>
        <v>131377434.82944237</v>
      </c>
      <c r="D102" s="246">
        <f>SUM(D6:D101)</f>
        <v>163734875.78529701</v>
      </c>
      <c r="E102" s="247">
        <f t="shared" si="2"/>
        <v>24.629374898255492</v>
      </c>
      <c r="F102" s="248">
        <f t="shared" si="3"/>
        <v>100</v>
      </c>
    </row>
  </sheetData>
  <mergeCells count="5">
    <mergeCell ref="A1:F1"/>
    <mergeCell ref="C4:D4"/>
    <mergeCell ref="E4:E5"/>
    <mergeCell ref="F4:F5"/>
    <mergeCell ref="A2:F2"/>
  </mergeCells>
  <conditionalFormatting sqref="C1 C4:D4">
    <cfRule type="top10" dxfId="12" priority="16" rank="10"/>
  </conditionalFormatting>
  <conditionalFormatting sqref="C5">
    <cfRule type="top10" dxfId="11" priority="15" rank="10"/>
  </conditionalFormatting>
  <conditionalFormatting sqref="C4:D4">
    <cfRule type="top10" dxfId="10" priority="14" rank="10"/>
  </conditionalFormatting>
  <conditionalFormatting sqref="A6:B101 B102">
    <cfRule type="duplicateValues" dxfId="9" priority="2"/>
  </conditionalFormatting>
  <conditionalFormatting sqref="A19:B19">
    <cfRule type="duplicateValues" dxfId="8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02"/>
  <sheetViews>
    <sheetView workbookViewId="0">
      <selection activeCell="C3" sqref="C3"/>
    </sheetView>
  </sheetViews>
  <sheetFormatPr defaultRowHeight="15"/>
  <cols>
    <col min="1" max="1" width="8" bestFit="1" customWidth="1"/>
    <col min="2" max="2" width="39.5703125" style="209" customWidth="1"/>
    <col min="3" max="4" width="30" customWidth="1"/>
    <col min="5" max="5" width="9.5703125" bestFit="1" customWidth="1"/>
    <col min="6" max="6" width="17.28515625" customWidth="1"/>
    <col min="7" max="7" width="30" customWidth="1"/>
  </cols>
  <sheetData>
    <row r="1" spans="1:6">
      <c r="A1" s="325" t="s">
        <v>330</v>
      </c>
      <c r="B1" s="325"/>
      <c r="C1" s="325"/>
      <c r="D1" s="325"/>
      <c r="E1" s="325"/>
      <c r="F1" s="325"/>
    </row>
    <row r="2" spans="1:6">
      <c r="A2" s="328" t="s">
        <v>376</v>
      </c>
      <c r="B2" s="329"/>
      <c r="C2" s="329"/>
      <c r="D2" s="329"/>
      <c r="E2" s="329"/>
      <c r="F2" s="330"/>
    </row>
    <row r="3" spans="1:6">
      <c r="A3" s="280"/>
      <c r="B3" s="281"/>
      <c r="C3" s="277" t="s">
        <v>379</v>
      </c>
      <c r="D3" s="281"/>
      <c r="E3" s="281"/>
      <c r="F3" s="282"/>
    </row>
    <row r="4" spans="1:6">
      <c r="A4" s="203"/>
      <c r="B4" s="208"/>
      <c r="C4" s="333" t="s">
        <v>92</v>
      </c>
      <c r="D4" s="334"/>
      <c r="E4" s="335" t="s">
        <v>341</v>
      </c>
      <c r="F4" s="323" t="s">
        <v>377</v>
      </c>
    </row>
    <row r="5" spans="1:6">
      <c r="A5" s="200" t="s">
        <v>137</v>
      </c>
      <c r="B5" s="240" t="s">
        <v>138</v>
      </c>
      <c r="C5" s="240" t="s">
        <v>342</v>
      </c>
      <c r="D5" s="240" t="s">
        <v>335</v>
      </c>
      <c r="E5" s="323"/>
      <c r="F5" s="323"/>
    </row>
    <row r="6" spans="1:6">
      <c r="A6" s="198" t="s">
        <v>139</v>
      </c>
      <c r="B6" s="285" t="s">
        <v>140</v>
      </c>
      <c r="C6" s="124">
        <v>341134.11085986352</v>
      </c>
      <c r="D6" s="124">
        <v>187321.0634301758</v>
      </c>
      <c r="E6" s="249">
        <f>D6/C6*100-100</f>
        <v>-45.088732710424694</v>
      </c>
      <c r="F6" s="199">
        <f>D6/D$102*100</f>
        <v>0.11124232692865127</v>
      </c>
    </row>
    <row r="7" spans="1:6">
      <c r="A7" s="198" t="s">
        <v>141</v>
      </c>
      <c r="B7" s="285" t="s">
        <v>142</v>
      </c>
      <c r="C7" s="124">
        <v>6873.898187499999</v>
      </c>
      <c r="D7" s="124">
        <v>7466.0684137573244</v>
      </c>
      <c r="E7" s="249">
        <f t="shared" ref="E7:E70" si="0">D7/C7*100-100</f>
        <v>8.6147657428818292</v>
      </c>
      <c r="F7" s="199">
        <f t="shared" ref="F7:F70" si="1">D7/D$102*100</f>
        <v>4.4337930190346967E-3</v>
      </c>
    </row>
    <row r="8" spans="1:6" ht="30">
      <c r="A8" s="198" t="s">
        <v>143</v>
      </c>
      <c r="B8" s="285" t="s">
        <v>144</v>
      </c>
      <c r="C8" s="124">
        <v>139711.33119139858</v>
      </c>
      <c r="D8" s="124">
        <v>119982.58182991028</v>
      </c>
      <c r="E8" s="249">
        <f t="shared" si="0"/>
        <v>-14.121080368535559</v>
      </c>
      <c r="F8" s="199">
        <f t="shared" si="1"/>
        <v>7.1252753690679849E-2</v>
      </c>
    </row>
    <row r="9" spans="1:6" ht="45">
      <c r="A9" s="198" t="s">
        <v>145</v>
      </c>
      <c r="B9" s="285" t="s">
        <v>146</v>
      </c>
      <c r="C9" s="124">
        <v>67282.339925743145</v>
      </c>
      <c r="D9" s="124">
        <v>70987.537015792856</v>
      </c>
      <c r="E9" s="249">
        <f t="shared" si="0"/>
        <v>5.5069385133438971</v>
      </c>
      <c r="F9" s="199">
        <f t="shared" si="1"/>
        <v>4.2156598174097559E-2</v>
      </c>
    </row>
    <row r="10" spans="1:6" ht="30">
      <c r="A10" s="198" t="s">
        <v>147</v>
      </c>
      <c r="B10" s="285" t="s">
        <v>148</v>
      </c>
      <c r="C10" s="124">
        <v>3301.6090749511723</v>
      </c>
      <c r="D10" s="124">
        <v>3027.1545375366213</v>
      </c>
      <c r="E10" s="249">
        <f t="shared" si="0"/>
        <v>-8.3127508794665488</v>
      </c>
      <c r="F10" s="199">
        <f t="shared" si="1"/>
        <v>1.7977034112542402E-3</v>
      </c>
    </row>
    <row r="11" spans="1:6" ht="45">
      <c r="A11" s="198" t="s">
        <v>149</v>
      </c>
      <c r="B11" s="285" t="s">
        <v>150</v>
      </c>
      <c r="C11" s="124">
        <v>7621.7335878906233</v>
      </c>
      <c r="D11" s="124">
        <v>30608.215982910151</v>
      </c>
      <c r="E11" s="249">
        <f t="shared" si="0"/>
        <v>301.59126043896822</v>
      </c>
      <c r="F11" s="199">
        <f t="shared" si="1"/>
        <v>1.8176969032331233E-2</v>
      </c>
    </row>
    <row r="12" spans="1:6" ht="30">
      <c r="A12" s="198" t="s">
        <v>151</v>
      </c>
      <c r="B12" s="285" t="s">
        <v>152</v>
      </c>
      <c r="C12" s="124">
        <v>5665322.0909325331</v>
      </c>
      <c r="D12" s="124">
        <v>3269562.2086831131</v>
      </c>
      <c r="E12" s="249">
        <f t="shared" si="0"/>
        <v>-42.288149619663884</v>
      </c>
      <c r="F12" s="199">
        <f t="shared" si="1"/>
        <v>1.9416594240479785</v>
      </c>
    </row>
    <row r="13" spans="1:6" ht="30">
      <c r="A13" s="198" t="s">
        <v>153</v>
      </c>
      <c r="B13" s="285" t="s">
        <v>154</v>
      </c>
      <c r="C13" s="124">
        <v>887427.89829306642</v>
      </c>
      <c r="D13" s="124">
        <v>1645578.1164767731</v>
      </c>
      <c r="E13" s="249">
        <f t="shared" si="0"/>
        <v>85.432317334397482</v>
      </c>
      <c r="F13" s="199">
        <f t="shared" si="1"/>
        <v>0.97724161643988561</v>
      </c>
    </row>
    <row r="14" spans="1:6">
      <c r="A14" s="198" t="s">
        <v>155</v>
      </c>
      <c r="B14" s="285" t="s">
        <v>156</v>
      </c>
      <c r="C14" s="124">
        <v>864006.52125497058</v>
      </c>
      <c r="D14" s="124">
        <v>811194.71126352577</v>
      </c>
      <c r="E14" s="249">
        <f t="shared" si="0"/>
        <v>-6.1124318731686884</v>
      </c>
      <c r="F14" s="199">
        <f t="shared" si="1"/>
        <v>0.48173539921636627</v>
      </c>
    </row>
    <row r="15" spans="1:6">
      <c r="A15" s="198" t="s">
        <v>157</v>
      </c>
      <c r="B15" s="285" t="s">
        <v>41</v>
      </c>
      <c r="C15" s="124">
        <v>795158.38595561264</v>
      </c>
      <c r="D15" s="124">
        <v>247795.40551080325</v>
      </c>
      <c r="E15" s="249">
        <f t="shared" si="0"/>
        <v>-68.836975137600362</v>
      </c>
      <c r="F15" s="199">
        <f t="shared" si="1"/>
        <v>0.14715556812715569</v>
      </c>
    </row>
    <row r="16" spans="1:6" ht="30">
      <c r="A16" s="198" t="s">
        <v>158</v>
      </c>
      <c r="B16" s="285" t="s">
        <v>159</v>
      </c>
      <c r="C16" s="124">
        <v>93423.014849075305</v>
      </c>
      <c r="D16" s="124">
        <v>122494.47735799407</v>
      </c>
      <c r="E16" s="249">
        <f t="shared" si="0"/>
        <v>31.118094996060279</v>
      </c>
      <c r="F16" s="199">
        <f t="shared" si="1"/>
        <v>7.2744465826137972E-2</v>
      </c>
    </row>
    <row r="17" spans="1:6" ht="60">
      <c r="A17" s="198" t="s">
        <v>160</v>
      </c>
      <c r="B17" s="285" t="s">
        <v>161</v>
      </c>
      <c r="C17" s="124">
        <v>7335340.6733478345</v>
      </c>
      <c r="D17" s="124">
        <v>5510071.2983280281</v>
      </c>
      <c r="E17" s="249">
        <f t="shared" si="0"/>
        <v>-24.883225691912642</v>
      </c>
      <c r="F17" s="199">
        <f t="shared" si="1"/>
        <v>3.2722062406893371</v>
      </c>
    </row>
    <row r="18" spans="1:6" ht="30">
      <c r="A18" s="198" t="s">
        <v>162</v>
      </c>
      <c r="B18" s="285" t="s">
        <v>163</v>
      </c>
      <c r="C18" s="124">
        <v>50306.371206634525</v>
      </c>
      <c r="D18" s="124">
        <v>36544.122749725342</v>
      </c>
      <c r="E18" s="249">
        <f t="shared" si="0"/>
        <v>-27.356869769796049</v>
      </c>
      <c r="F18" s="199">
        <f t="shared" si="1"/>
        <v>2.1702061561064318E-2</v>
      </c>
    </row>
    <row r="19" spans="1:6" ht="45">
      <c r="A19" s="198" t="s">
        <v>164</v>
      </c>
      <c r="B19" s="285" t="s">
        <v>165</v>
      </c>
      <c r="C19" s="124">
        <v>63.995470703124994</v>
      </c>
      <c r="D19" s="124">
        <v>391.84149499511773</v>
      </c>
      <c r="E19" s="249">
        <f t="shared" si="0"/>
        <v>512.2956682557591</v>
      </c>
      <c r="F19" s="199">
        <f t="shared" si="1"/>
        <v>2.3269865594536493E-4</v>
      </c>
    </row>
    <row r="20" spans="1:6" ht="45">
      <c r="A20" s="198" t="s">
        <v>166</v>
      </c>
      <c r="B20" s="285" t="s">
        <v>167</v>
      </c>
      <c r="C20" s="124">
        <v>30210562.438941382</v>
      </c>
      <c r="D20" s="124">
        <v>61810666.768261023</v>
      </c>
      <c r="E20" s="249">
        <f t="shared" si="0"/>
        <v>104.59952340571834</v>
      </c>
      <c r="F20" s="199">
        <f t="shared" si="1"/>
        <v>36.706829837509645</v>
      </c>
    </row>
    <row r="21" spans="1:6" ht="45">
      <c r="A21" s="198" t="s">
        <v>168</v>
      </c>
      <c r="B21" s="285" t="s">
        <v>169</v>
      </c>
      <c r="C21" s="124">
        <v>41554.838836357107</v>
      </c>
      <c r="D21" s="124">
        <v>30479.821670639041</v>
      </c>
      <c r="E21" s="249">
        <f t="shared" si="0"/>
        <v>-26.651570492985101</v>
      </c>
      <c r="F21" s="199">
        <f t="shared" si="1"/>
        <v>1.8100720895576627E-2</v>
      </c>
    </row>
    <row r="22" spans="1:6">
      <c r="A22" s="198" t="s">
        <v>170</v>
      </c>
      <c r="B22" s="285" t="s">
        <v>171</v>
      </c>
      <c r="C22" s="124">
        <v>115446.06604088022</v>
      </c>
      <c r="D22" s="124">
        <v>73929.064643327685</v>
      </c>
      <c r="E22" s="249">
        <f t="shared" si="0"/>
        <v>-35.962248711750036</v>
      </c>
      <c r="F22" s="199">
        <f t="shared" si="1"/>
        <v>4.3903451261624801E-2</v>
      </c>
    </row>
    <row r="23" spans="1:6">
      <c r="A23" s="198" t="s">
        <v>172</v>
      </c>
      <c r="B23" s="285" t="s">
        <v>173</v>
      </c>
      <c r="C23" s="124">
        <v>247919.67603988649</v>
      </c>
      <c r="D23" s="124">
        <v>224001.14076356139</v>
      </c>
      <c r="E23" s="249">
        <f t="shared" si="0"/>
        <v>-9.6476954384520042</v>
      </c>
      <c r="F23" s="199">
        <f t="shared" si="1"/>
        <v>0.13302512636278782</v>
      </c>
    </row>
    <row r="24" spans="1:6" ht="30">
      <c r="A24" s="198" t="s">
        <v>174</v>
      </c>
      <c r="B24" s="285" t="s">
        <v>175</v>
      </c>
      <c r="C24" s="124">
        <v>387895.86918819812</v>
      </c>
      <c r="D24" s="124">
        <v>441014.67977704806</v>
      </c>
      <c r="E24" s="249">
        <f t="shared" si="0"/>
        <v>13.694090298001569</v>
      </c>
      <c r="F24" s="199">
        <f t="shared" si="1"/>
        <v>0.26190060151126476</v>
      </c>
    </row>
    <row r="25" spans="1:6" ht="30">
      <c r="A25" s="198" t="s">
        <v>176</v>
      </c>
      <c r="B25" s="285" t="s">
        <v>177</v>
      </c>
      <c r="C25" s="124">
        <v>182732.65374189382</v>
      </c>
      <c r="D25" s="124">
        <v>145005.23541644093</v>
      </c>
      <c r="E25" s="249">
        <f t="shared" si="0"/>
        <v>-20.646237852344711</v>
      </c>
      <c r="F25" s="199">
        <f t="shared" si="1"/>
        <v>8.61126854032329E-2</v>
      </c>
    </row>
    <row r="26" spans="1:6">
      <c r="A26" s="198" t="s">
        <v>178</v>
      </c>
      <c r="B26" s="285" t="s">
        <v>179</v>
      </c>
      <c r="C26" s="124">
        <v>2255218.2679649913</v>
      </c>
      <c r="D26" s="124">
        <v>3012144.0750394315</v>
      </c>
      <c r="E26" s="249">
        <f t="shared" si="0"/>
        <v>33.563305948095945</v>
      </c>
      <c r="F26" s="199">
        <f t="shared" si="1"/>
        <v>1.788789310800796</v>
      </c>
    </row>
    <row r="27" spans="1:6">
      <c r="A27" s="198" t="s">
        <v>180</v>
      </c>
      <c r="B27" s="285" t="s">
        <v>181</v>
      </c>
      <c r="C27" s="124">
        <v>1531647.8584281388</v>
      </c>
      <c r="D27" s="124">
        <v>1255886.9362918322</v>
      </c>
      <c r="E27" s="249">
        <f t="shared" si="0"/>
        <v>-18.004198590354022</v>
      </c>
      <c r="F27" s="199">
        <f t="shared" si="1"/>
        <v>0.74581994461330037</v>
      </c>
    </row>
    <row r="28" spans="1:6" ht="30">
      <c r="A28" s="198" t="s">
        <v>182</v>
      </c>
      <c r="B28" s="285" t="s">
        <v>183</v>
      </c>
      <c r="C28" s="124">
        <v>1500423.1768724672</v>
      </c>
      <c r="D28" s="124">
        <v>1360503.0849435399</v>
      </c>
      <c r="E28" s="249">
        <f t="shared" si="0"/>
        <v>-9.325375273166685</v>
      </c>
      <c r="F28" s="199">
        <f t="shared" si="1"/>
        <v>0.80794720140558107</v>
      </c>
    </row>
    <row r="29" spans="1:6" ht="30">
      <c r="A29" s="198" t="s">
        <v>184</v>
      </c>
      <c r="B29" s="285" t="s">
        <v>185</v>
      </c>
      <c r="C29" s="124">
        <v>31741.51430438233</v>
      </c>
      <c r="D29" s="124">
        <v>69318.043446655283</v>
      </c>
      <c r="E29" s="249">
        <f t="shared" si="0"/>
        <v>118.38291261701093</v>
      </c>
      <c r="F29" s="199">
        <f t="shared" si="1"/>
        <v>4.1165154147342342E-2</v>
      </c>
    </row>
    <row r="30" spans="1:6" ht="30">
      <c r="A30" s="198" t="s">
        <v>186</v>
      </c>
      <c r="B30" s="285" t="s">
        <v>187</v>
      </c>
      <c r="C30" s="124">
        <v>959626.96609975048</v>
      </c>
      <c r="D30" s="124">
        <v>729555.46514938364</v>
      </c>
      <c r="E30" s="249">
        <f t="shared" si="0"/>
        <v>-23.975097519972309</v>
      </c>
      <c r="F30" s="199">
        <f t="shared" si="1"/>
        <v>0.43325318616389091</v>
      </c>
    </row>
    <row r="31" spans="1:6">
      <c r="A31" s="198" t="s">
        <v>188</v>
      </c>
      <c r="B31" s="285" t="s">
        <v>189</v>
      </c>
      <c r="C31" s="124">
        <v>0</v>
      </c>
      <c r="D31" s="124">
        <v>1.717910018920896</v>
      </c>
      <c r="E31" s="249" t="s">
        <v>346</v>
      </c>
      <c r="F31" s="199">
        <f t="shared" si="1"/>
        <v>1.0201965783203992E-6</v>
      </c>
    </row>
    <row r="32" spans="1:6" ht="45">
      <c r="A32" s="198" t="s">
        <v>190</v>
      </c>
      <c r="B32" s="285" t="s">
        <v>191</v>
      </c>
      <c r="C32" s="124">
        <v>2988997.229133545</v>
      </c>
      <c r="D32" s="124">
        <v>1502554.3505120839</v>
      </c>
      <c r="E32" s="249">
        <f t="shared" si="0"/>
        <v>-49.730487005247362</v>
      </c>
      <c r="F32" s="199">
        <f t="shared" si="1"/>
        <v>0.89230564479491659</v>
      </c>
    </row>
    <row r="33" spans="1:6" ht="60">
      <c r="A33" s="198" t="s">
        <v>192</v>
      </c>
      <c r="B33" s="285" t="s">
        <v>193</v>
      </c>
      <c r="C33" s="124">
        <v>176093.4848841553</v>
      </c>
      <c r="D33" s="124">
        <v>111684.40677809138</v>
      </c>
      <c r="E33" s="249">
        <f t="shared" si="0"/>
        <v>-36.576638907700655</v>
      </c>
      <c r="F33" s="199">
        <f t="shared" si="1"/>
        <v>6.6324806533420058E-2</v>
      </c>
    </row>
    <row r="34" spans="1:6">
      <c r="A34" s="198" t="s">
        <v>194</v>
      </c>
      <c r="B34" s="285" t="s">
        <v>195</v>
      </c>
      <c r="C34" s="124">
        <v>628420.57064688916</v>
      </c>
      <c r="D34" s="124">
        <v>594930.18427753064</v>
      </c>
      <c r="E34" s="249">
        <f t="shared" si="0"/>
        <v>-5.3292950507466514</v>
      </c>
      <c r="F34" s="199">
        <f t="shared" si="1"/>
        <v>0.35330473171156768</v>
      </c>
    </row>
    <row r="35" spans="1:6">
      <c r="A35" s="198" t="s">
        <v>196</v>
      </c>
      <c r="B35" s="285" t="s">
        <v>43</v>
      </c>
      <c r="C35" s="124">
        <v>2003831.7162590758</v>
      </c>
      <c r="D35" s="124">
        <v>3370044.0511407903</v>
      </c>
      <c r="E35" s="249">
        <f t="shared" si="0"/>
        <v>68.179993549172707</v>
      </c>
      <c r="F35" s="199">
        <f t="shared" si="1"/>
        <v>2.0013314852907693</v>
      </c>
    </row>
    <row r="36" spans="1:6">
      <c r="A36" s="198" t="s">
        <v>197</v>
      </c>
      <c r="B36" s="285" t="s">
        <v>47</v>
      </c>
      <c r="C36" s="124">
        <v>9856336.1694318857</v>
      </c>
      <c r="D36" s="124">
        <v>8105390.638309815</v>
      </c>
      <c r="E36" s="249">
        <f t="shared" si="0"/>
        <v>-17.764669356067571</v>
      </c>
      <c r="F36" s="199">
        <f t="shared" si="1"/>
        <v>4.8134603699139573</v>
      </c>
    </row>
    <row r="37" spans="1:6" ht="60">
      <c r="A37" s="198" t="s">
        <v>198</v>
      </c>
      <c r="B37" s="285" t="s">
        <v>199</v>
      </c>
      <c r="C37" s="124">
        <v>428941.22357307415</v>
      </c>
      <c r="D37" s="124">
        <v>446077.06537308102</v>
      </c>
      <c r="E37" s="249">
        <f t="shared" si="0"/>
        <v>3.9949160533617061</v>
      </c>
      <c r="F37" s="199">
        <f t="shared" si="1"/>
        <v>0.26490694550270122</v>
      </c>
    </row>
    <row r="38" spans="1:6" ht="30">
      <c r="A38" s="198" t="s">
        <v>200</v>
      </c>
      <c r="B38" s="285" t="s">
        <v>201</v>
      </c>
      <c r="C38" s="124">
        <v>1168218.7138959724</v>
      </c>
      <c r="D38" s="124">
        <v>1526701.9972313819</v>
      </c>
      <c r="E38" s="249">
        <f t="shared" si="0"/>
        <v>30.686315761872976</v>
      </c>
      <c r="F38" s="199">
        <f t="shared" si="1"/>
        <v>0.90664594567574663</v>
      </c>
    </row>
    <row r="39" spans="1:6" ht="90">
      <c r="A39" s="198" t="s">
        <v>202</v>
      </c>
      <c r="B39" s="285" t="s">
        <v>203</v>
      </c>
      <c r="C39" s="124">
        <v>558964.93651373824</v>
      </c>
      <c r="D39" s="124">
        <v>595116.70822879812</v>
      </c>
      <c r="E39" s="249">
        <f t="shared" si="0"/>
        <v>6.4676278158945593</v>
      </c>
      <c r="F39" s="199">
        <f t="shared" si="1"/>
        <v>0.35341550066614735</v>
      </c>
    </row>
    <row r="40" spans="1:6" ht="30">
      <c r="A40" s="198" t="s">
        <v>204</v>
      </c>
      <c r="B40" s="285" t="s">
        <v>205</v>
      </c>
      <c r="C40" s="124">
        <v>68406.031297075242</v>
      </c>
      <c r="D40" s="124">
        <v>34890.024088031765</v>
      </c>
      <c r="E40" s="249">
        <f t="shared" si="0"/>
        <v>-48.995690253523719</v>
      </c>
      <c r="F40" s="199">
        <f t="shared" si="1"/>
        <v>2.0719759940910694E-2</v>
      </c>
    </row>
    <row r="41" spans="1:6" ht="45">
      <c r="A41" s="198" t="s">
        <v>206</v>
      </c>
      <c r="B41" s="285" t="s">
        <v>207</v>
      </c>
      <c r="C41" s="124">
        <v>4780.2195000000002</v>
      </c>
      <c r="D41" s="124">
        <v>0.93728002929687504</v>
      </c>
      <c r="E41" s="249">
        <f t="shared" si="0"/>
        <v>-99.980392531571056</v>
      </c>
      <c r="F41" s="199">
        <f t="shared" si="1"/>
        <v>5.5661231862269362E-7</v>
      </c>
    </row>
    <row r="42" spans="1:6">
      <c r="A42" s="198" t="s">
        <v>208</v>
      </c>
      <c r="B42" s="285" t="s">
        <v>209</v>
      </c>
      <c r="C42" s="124">
        <v>202541.35599237063</v>
      </c>
      <c r="D42" s="124">
        <v>215052.31117700189</v>
      </c>
      <c r="E42" s="249">
        <f t="shared" si="0"/>
        <v>6.176987965412124</v>
      </c>
      <c r="F42" s="199">
        <f t="shared" si="1"/>
        <v>0.12771078205858782</v>
      </c>
    </row>
    <row r="43" spans="1:6">
      <c r="A43" s="198" t="s">
        <v>210</v>
      </c>
      <c r="B43" s="285" t="s">
        <v>211</v>
      </c>
      <c r="C43" s="124">
        <v>1425919.2315809852</v>
      </c>
      <c r="D43" s="124">
        <v>1487456.9869884809</v>
      </c>
      <c r="E43" s="249">
        <f t="shared" si="0"/>
        <v>4.3156550556699926</v>
      </c>
      <c r="F43" s="199">
        <f t="shared" si="1"/>
        <v>0.88333993737205996</v>
      </c>
    </row>
    <row r="44" spans="1:6">
      <c r="A44" s="198" t="s">
        <v>212</v>
      </c>
      <c r="B44" s="285" t="s">
        <v>213</v>
      </c>
      <c r="C44" s="124">
        <v>5730839.8412325149</v>
      </c>
      <c r="D44" s="124">
        <v>5424606.3816939499</v>
      </c>
      <c r="E44" s="249">
        <f t="shared" si="0"/>
        <v>-5.343605265937839</v>
      </c>
      <c r="F44" s="199">
        <f t="shared" si="1"/>
        <v>3.2214521182054985</v>
      </c>
    </row>
    <row r="45" spans="1:6">
      <c r="A45" s="198" t="s">
        <v>214</v>
      </c>
      <c r="B45" s="285" t="s">
        <v>54</v>
      </c>
      <c r="C45" s="124">
        <v>763793.35667613032</v>
      </c>
      <c r="D45" s="124">
        <v>626748.82014057657</v>
      </c>
      <c r="E45" s="249">
        <f t="shared" si="0"/>
        <v>-17.942619602236803</v>
      </c>
      <c r="F45" s="199">
        <f t="shared" si="1"/>
        <v>0.37220051966133044</v>
      </c>
    </row>
    <row r="46" spans="1:6" ht="30">
      <c r="A46" s="198" t="s">
        <v>215</v>
      </c>
      <c r="B46" s="285" t="s">
        <v>216</v>
      </c>
      <c r="C46" s="124">
        <v>9202.8740018310509</v>
      </c>
      <c r="D46" s="124">
        <v>1604.4444684448242</v>
      </c>
      <c r="E46" s="249">
        <f t="shared" si="0"/>
        <v>-82.565832498352194</v>
      </c>
      <c r="F46" s="199">
        <f t="shared" si="1"/>
        <v>9.5281402330995581E-4</v>
      </c>
    </row>
    <row r="47" spans="1:6" ht="60">
      <c r="A47" s="198" t="s">
        <v>217</v>
      </c>
      <c r="B47" s="285" t="s">
        <v>218</v>
      </c>
      <c r="C47" s="124">
        <v>38064.09223862458</v>
      </c>
      <c r="D47" s="124">
        <v>37817.299213219674</v>
      </c>
      <c r="E47" s="249">
        <f t="shared" si="0"/>
        <v>-0.64836177849127807</v>
      </c>
      <c r="F47" s="199">
        <f t="shared" si="1"/>
        <v>2.245814904955273E-2</v>
      </c>
    </row>
    <row r="48" spans="1:6" ht="30">
      <c r="A48" s="198" t="s">
        <v>219</v>
      </c>
      <c r="B48" s="285" t="s">
        <v>220</v>
      </c>
      <c r="C48" s="124">
        <v>6.5474498901367202</v>
      </c>
      <c r="D48" s="124">
        <v>13.437190322875979</v>
      </c>
      <c r="E48" s="249">
        <f t="shared" si="0"/>
        <v>105.22784516637807</v>
      </c>
      <c r="F48" s="199">
        <f t="shared" si="1"/>
        <v>7.9797983821347558E-6</v>
      </c>
    </row>
    <row r="49" spans="1:6">
      <c r="A49" s="198" t="s">
        <v>221</v>
      </c>
      <c r="B49" s="285" t="s">
        <v>222</v>
      </c>
      <c r="C49" s="124">
        <v>512137.90582130844</v>
      </c>
      <c r="D49" s="124">
        <v>434016.13432112103</v>
      </c>
      <c r="E49" s="249">
        <f t="shared" si="0"/>
        <v>-15.254049858876314</v>
      </c>
      <c r="F49" s="199">
        <f t="shared" si="1"/>
        <v>0.25774445127713236</v>
      </c>
    </row>
    <row r="50" spans="1:6">
      <c r="A50" s="198" t="s">
        <v>223</v>
      </c>
      <c r="B50" s="285" t="s">
        <v>224</v>
      </c>
      <c r="C50" s="124">
        <v>0</v>
      </c>
      <c r="D50" s="124">
        <v>167.41151953125001</v>
      </c>
      <c r="E50" s="249" t="s">
        <v>346</v>
      </c>
      <c r="F50" s="199">
        <f t="shared" si="1"/>
        <v>9.9418862173283792E-5</v>
      </c>
    </row>
    <row r="51" spans="1:6" ht="45">
      <c r="A51" s="198" t="s">
        <v>225</v>
      </c>
      <c r="B51" s="285" t="s">
        <v>226</v>
      </c>
      <c r="C51" s="124">
        <v>3497.9620719528193</v>
      </c>
      <c r="D51" s="124">
        <v>799.53380538940439</v>
      </c>
      <c r="E51" s="249">
        <f t="shared" si="0"/>
        <v>-77.14286807738182</v>
      </c>
      <c r="F51" s="199">
        <f t="shared" si="1"/>
        <v>4.7481046360165483E-4</v>
      </c>
    </row>
    <row r="52" spans="1:6" ht="45">
      <c r="A52" s="198" t="s">
        <v>227</v>
      </c>
      <c r="B52" s="285" t="s">
        <v>228</v>
      </c>
      <c r="C52" s="124">
        <v>211285.02674999999</v>
      </c>
      <c r="D52" s="124">
        <v>307603.94498999021</v>
      </c>
      <c r="E52" s="249">
        <f t="shared" si="0"/>
        <v>45.587195515732503</v>
      </c>
      <c r="F52" s="199">
        <f t="shared" si="1"/>
        <v>0.18267341636075204</v>
      </c>
    </row>
    <row r="53" spans="1:6" ht="30">
      <c r="A53" s="198" t="s">
        <v>229</v>
      </c>
      <c r="B53" s="285" t="s">
        <v>230</v>
      </c>
      <c r="C53" s="124">
        <v>913829.95877022529</v>
      </c>
      <c r="D53" s="124">
        <v>781926.23783948179</v>
      </c>
      <c r="E53" s="249">
        <f t="shared" si="0"/>
        <v>-14.434164656655739</v>
      </c>
      <c r="F53" s="199">
        <f t="shared" si="1"/>
        <v>0.46435404855713469</v>
      </c>
    </row>
    <row r="54" spans="1:6" ht="45">
      <c r="A54" s="198" t="s">
        <v>231</v>
      </c>
      <c r="B54" s="285" t="s">
        <v>232</v>
      </c>
      <c r="C54" s="124">
        <v>1329662.8959879756</v>
      </c>
      <c r="D54" s="124">
        <v>621629.86353664612</v>
      </c>
      <c r="E54" s="249">
        <f t="shared" si="0"/>
        <v>-53.249062945780835</v>
      </c>
      <c r="F54" s="199">
        <f t="shared" si="1"/>
        <v>0.36916058045940359</v>
      </c>
    </row>
    <row r="55" spans="1:6">
      <c r="A55" s="198" t="s">
        <v>233</v>
      </c>
      <c r="B55" s="285" t="s">
        <v>234</v>
      </c>
      <c r="C55" s="124">
        <v>3.9998699951171828</v>
      </c>
      <c r="D55" s="124">
        <v>1278.1377039337156</v>
      </c>
      <c r="E55" s="249">
        <f t="shared" si="0"/>
        <v>31854.481157987499</v>
      </c>
      <c r="F55" s="199">
        <f t="shared" si="1"/>
        <v>7.5903376650340762E-4</v>
      </c>
    </row>
    <row r="56" spans="1:6" ht="30">
      <c r="A56" s="198" t="s">
        <v>235</v>
      </c>
      <c r="B56" s="285" t="s">
        <v>236</v>
      </c>
      <c r="C56" s="124">
        <v>612253.500495338</v>
      </c>
      <c r="D56" s="124">
        <v>815052.61526622041</v>
      </c>
      <c r="E56" s="249">
        <f t="shared" si="0"/>
        <v>33.123390002149392</v>
      </c>
      <c r="F56" s="199">
        <f t="shared" si="1"/>
        <v>0.48402645079630285</v>
      </c>
    </row>
    <row r="57" spans="1:6">
      <c r="A57" s="198" t="s">
        <v>237</v>
      </c>
      <c r="B57" s="285" t="s">
        <v>238</v>
      </c>
      <c r="C57" s="124">
        <v>18892.748066970827</v>
      </c>
      <c r="D57" s="124">
        <v>17517.753605133053</v>
      </c>
      <c r="E57" s="249">
        <f t="shared" si="0"/>
        <v>-7.2778955023573388</v>
      </c>
      <c r="F57" s="199">
        <f t="shared" si="1"/>
        <v>1.0403078211885965E-2</v>
      </c>
    </row>
    <row r="58" spans="1:6" ht="30">
      <c r="A58" s="198" t="s">
        <v>239</v>
      </c>
      <c r="B58" s="285" t="s">
        <v>240</v>
      </c>
      <c r="C58" s="124">
        <v>1134534.7239881365</v>
      </c>
      <c r="D58" s="124">
        <v>907294.26090063469</v>
      </c>
      <c r="E58" s="249">
        <f t="shared" si="0"/>
        <v>-20.02939692217636</v>
      </c>
      <c r="F58" s="199">
        <f t="shared" si="1"/>
        <v>0.53880499578318408</v>
      </c>
    </row>
    <row r="59" spans="1:6" ht="30">
      <c r="A59" s="198" t="s">
        <v>241</v>
      </c>
      <c r="B59" s="285" t="s">
        <v>242</v>
      </c>
      <c r="C59" s="124">
        <v>101886.04791213987</v>
      </c>
      <c r="D59" s="124">
        <v>78303.987806037898</v>
      </c>
      <c r="E59" s="249">
        <f t="shared" si="0"/>
        <v>-23.145524425913209</v>
      </c>
      <c r="F59" s="199">
        <f t="shared" si="1"/>
        <v>4.6501539398869168E-2</v>
      </c>
    </row>
    <row r="60" spans="1:6">
      <c r="A60" s="198" t="s">
        <v>243</v>
      </c>
      <c r="B60" s="285" t="s">
        <v>244</v>
      </c>
      <c r="C60" s="124">
        <v>1718185.8809131833</v>
      </c>
      <c r="D60" s="124">
        <v>1232794.0510209736</v>
      </c>
      <c r="E60" s="249">
        <f t="shared" si="0"/>
        <v>-28.250251342668065</v>
      </c>
      <c r="F60" s="199">
        <f t="shared" si="1"/>
        <v>0.73210602346644404</v>
      </c>
    </row>
    <row r="61" spans="1:6" ht="45">
      <c r="A61" s="198" t="s">
        <v>245</v>
      </c>
      <c r="B61" s="285" t="s">
        <v>246</v>
      </c>
      <c r="C61" s="124">
        <v>32249.002911720272</v>
      </c>
      <c r="D61" s="124">
        <v>23401.64813887026</v>
      </c>
      <c r="E61" s="249">
        <f t="shared" si="0"/>
        <v>-27.434506415808016</v>
      </c>
      <c r="F61" s="199">
        <f t="shared" si="1"/>
        <v>1.3897282800253992E-2</v>
      </c>
    </row>
    <row r="62" spans="1:6">
      <c r="A62" s="198" t="s">
        <v>247</v>
      </c>
      <c r="B62" s="285" t="s">
        <v>248</v>
      </c>
      <c r="C62" s="124">
        <v>47571.099254672998</v>
      </c>
      <c r="D62" s="124">
        <v>61238.925093235994</v>
      </c>
      <c r="E62" s="249">
        <f t="shared" si="0"/>
        <v>28.731364321417033</v>
      </c>
      <c r="F62" s="199">
        <f t="shared" si="1"/>
        <v>3.6367295814121098E-2</v>
      </c>
    </row>
    <row r="63" spans="1:6" ht="45">
      <c r="A63" s="198" t="s">
        <v>249</v>
      </c>
      <c r="B63" s="285" t="s">
        <v>250</v>
      </c>
      <c r="C63" s="124">
        <v>7738.24498387527</v>
      </c>
      <c r="D63" s="124">
        <v>13252.726408180237</v>
      </c>
      <c r="E63" s="249">
        <f t="shared" si="0"/>
        <v>71.262688578558624</v>
      </c>
      <c r="F63" s="199">
        <f t="shared" si="1"/>
        <v>7.8702527991161564E-3</v>
      </c>
    </row>
    <row r="64" spans="1:6" ht="45">
      <c r="A64" s="198" t="s">
        <v>251</v>
      </c>
      <c r="B64" s="285" t="s">
        <v>252</v>
      </c>
      <c r="C64" s="124">
        <v>52150.197075775133</v>
      </c>
      <c r="D64" s="124">
        <v>20351.085064979547</v>
      </c>
      <c r="E64" s="249">
        <f t="shared" si="0"/>
        <v>-60.976015037087841</v>
      </c>
      <c r="F64" s="199">
        <f t="shared" si="1"/>
        <v>1.2085678015569881E-2</v>
      </c>
    </row>
    <row r="65" spans="1:6">
      <c r="A65" s="198" t="s">
        <v>253</v>
      </c>
      <c r="B65" s="285" t="s">
        <v>254</v>
      </c>
      <c r="C65" s="124">
        <v>3750.4787267379775</v>
      </c>
      <c r="D65" s="124">
        <v>7681.2548979263283</v>
      </c>
      <c r="E65" s="249">
        <f t="shared" si="0"/>
        <v>104.80731814754725</v>
      </c>
      <c r="F65" s="199">
        <f t="shared" si="1"/>
        <v>4.5615834809518549E-3</v>
      </c>
    </row>
    <row r="66" spans="1:6" ht="30">
      <c r="A66" s="198" t="s">
        <v>255</v>
      </c>
      <c r="B66" s="285" t="s">
        <v>256</v>
      </c>
      <c r="C66" s="124">
        <v>135711.35041504281</v>
      </c>
      <c r="D66" s="124">
        <v>142167.06200161038</v>
      </c>
      <c r="E66" s="249">
        <f t="shared" si="0"/>
        <v>4.756943002058577</v>
      </c>
      <c r="F66" s="199">
        <f t="shared" si="1"/>
        <v>8.4427210160292726E-2</v>
      </c>
    </row>
    <row r="67" spans="1:6" ht="30">
      <c r="A67" s="198" t="s">
        <v>257</v>
      </c>
      <c r="B67" s="285" t="s">
        <v>258</v>
      </c>
      <c r="C67" s="124">
        <v>238488.87051961725</v>
      </c>
      <c r="D67" s="124">
        <v>201592.57797238076</v>
      </c>
      <c r="E67" s="249">
        <f t="shared" si="0"/>
        <v>-15.470865565695874</v>
      </c>
      <c r="F67" s="199">
        <f t="shared" si="1"/>
        <v>0.11971759637993082</v>
      </c>
    </row>
    <row r="68" spans="1:6" ht="30">
      <c r="A68" s="198" t="s">
        <v>259</v>
      </c>
      <c r="B68" s="285" t="s">
        <v>260</v>
      </c>
      <c r="C68" s="124">
        <v>60476.775081870997</v>
      </c>
      <c r="D68" s="124">
        <v>41557.098598167453</v>
      </c>
      <c r="E68" s="249">
        <f t="shared" si="0"/>
        <v>-31.284202006622962</v>
      </c>
      <c r="F68" s="199">
        <f t="shared" si="1"/>
        <v>2.4679063121946964E-2</v>
      </c>
    </row>
    <row r="69" spans="1:6" ht="30">
      <c r="A69" s="198" t="s">
        <v>261</v>
      </c>
      <c r="B69" s="285" t="s">
        <v>262</v>
      </c>
      <c r="C69" s="124">
        <v>195615.33725275783</v>
      </c>
      <c r="D69" s="124">
        <v>212460.51970771229</v>
      </c>
      <c r="E69" s="249">
        <f t="shared" si="0"/>
        <v>8.6113812401061836</v>
      </c>
      <c r="F69" s="199">
        <f t="shared" si="1"/>
        <v>0.12617162298764292</v>
      </c>
    </row>
    <row r="70" spans="1:6">
      <c r="A70" s="198" t="s">
        <v>263</v>
      </c>
      <c r="B70" s="285" t="s">
        <v>264</v>
      </c>
      <c r="C70" s="124">
        <v>45172.063759616874</v>
      </c>
      <c r="D70" s="124">
        <v>41325.618708034512</v>
      </c>
      <c r="E70" s="249">
        <f t="shared" si="0"/>
        <v>-8.5150970122844427</v>
      </c>
      <c r="F70" s="199">
        <f t="shared" si="1"/>
        <v>2.4541596671863647E-2</v>
      </c>
    </row>
    <row r="71" spans="1:6" ht="45">
      <c r="A71" s="198" t="s">
        <v>265</v>
      </c>
      <c r="B71" s="285" t="s">
        <v>266</v>
      </c>
      <c r="C71" s="124">
        <v>425.91408125305162</v>
      </c>
      <c r="D71" s="124">
        <v>1283.9267253646851</v>
      </c>
      <c r="E71" s="249">
        <f t="shared" ref="E71:E102" si="2">D71/C71*100-100</f>
        <v>201.45204910514707</v>
      </c>
      <c r="F71" s="199">
        <f t="shared" ref="F71:F102" si="3">D71/D$102*100</f>
        <v>7.6247162983190053E-4</v>
      </c>
    </row>
    <row r="72" spans="1:6" ht="45">
      <c r="A72" s="198" t="s">
        <v>267</v>
      </c>
      <c r="B72" s="285" t="s">
        <v>268</v>
      </c>
      <c r="C72" s="124">
        <v>2078.5467779293058</v>
      </c>
      <c r="D72" s="124">
        <v>20144.498071907041</v>
      </c>
      <c r="E72" s="249">
        <f t="shared" si="2"/>
        <v>869.1626036906149</v>
      </c>
      <c r="F72" s="199">
        <f t="shared" si="3"/>
        <v>1.1962994440099229E-2</v>
      </c>
    </row>
    <row r="73" spans="1:6" ht="30">
      <c r="A73" s="198" t="s">
        <v>269</v>
      </c>
      <c r="B73" s="285" t="s">
        <v>270</v>
      </c>
      <c r="C73" s="124">
        <v>74684.328118270889</v>
      </c>
      <c r="D73" s="124">
        <v>63847.930293960584</v>
      </c>
      <c r="E73" s="249">
        <f t="shared" si="2"/>
        <v>-14.50960073865788</v>
      </c>
      <c r="F73" s="199">
        <f t="shared" si="3"/>
        <v>3.7916677416931291E-2</v>
      </c>
    </row>
    <row r="74" spans="1:6">
      <c r="A74" s="198" t="s">
        <v>271</v>
      </c>
      <c r="B74" s="285" t="s">
        <v>272</v>
      </c>
      <c r="C74" s="124">
        <v>43162.390025548928</v>
      </c>
      <c r="D74" s="124">
        <v>55596.01836141965</v>
      </c>
      <c r="E74" s="249">
        <f t="shared" si="2"/>
        <v>28.80662615881775</v>
      </c>
      <c r="F74" s="199">
        <f t="shared" si="3"/>
        <v>3.3016204036219736E-2</v>
      </c>
    </row>
    <row r="75" spans="1:6">
      <c r="A75" s="198" t="s">
        <v>273</v>
      </c>
      <c r="B75" s="285" t="s">
        <v>274</v>
      </c>
      <c r="C75" s="124">
        <v>553211.71654720849</v>
      </c>
      <c r="D75" s="124">
        <v>635318.9153313213</v>
      </c>
      <c r="E75" s="249">
        <f t="shared" si="2"/>
        <v>14.841912477301292</v>
      </c>
      <c r="F75" s="199">
        <f t="shared" si="3"/>
        <v>0.37728994908032287</v>
      </c>
    </row>
    <row r="76" spans="1:6" ht="60">
      <c r="A76" s="198" t="s">
        <v>275</v>
      </c>
      <c r="B76" s="285" t="s">
        <v>276</v>
      </c>
      <c r="C76" s="124">
        <v>5989715.1374804405</v>
      </c>
      <c r="D76" s="124">
        <v>24931329.259966526</v>
      </c>
      <c r="E76" s="249">
        <f t="shared" si="2"/>
        <v>316.23564205849408</v>
      </c>
      <c r="F76" s="199">
        <f t="shared" si="3"/>
        <v>14.805697925886705</v>
      </c>
    </row>
    <row r="77" spans="1:6">
      <c r="A77" s="198" t="s">
        <v>277</v>
      </c>
      <c r="B77" s="285" t="s">
        <v>278</v>
      </c>
      <c r="C77" s="124">
        <v>350036.66111901851</v>
      </c>
      <c r="D77" s="124">
        <v>1640790.9569296117</v>
      </c>
      <c r="E77" s="249">
        <f t="shared" si="2"/>
        <v>368.74831672894811</v>
      </c>
      <c r="F77" s="199">
        <f t="shared" si="3"/>
        <v>0.97439871795504218</v>
      </c>
    </row>
    <row r="78" spans="1:6">
      <c r="A78" s="198" t="s">
        <v>279</v>
      </c>
      <c r="B78" s="285" t="s">
        <v>280</v>
      </c>
      <c r="C78" s="124">
        <v>467718.00240559981</v>
      </c>
      <c r="D78" s="124">
        <v>294508.52676620847</v>
      </c>
      <c r="E78" s="249">
        <f t="shared" si="2"/>
        <v>-37.032886215311002</v>
      </c>
      <c r="F78" s="199">
        <f t="shared" si="3"/>
        <v>0.17489658246582621</v>
      </c>
    </row>
    <row r="79" spans="1:6">
      <c r="A79" s="198" t="s">
        <v>281</v>
      </c>
      <c r="B79" s="285" t="s">
        <v>32</v>
      </c>
      <c r="C79" s="124">
        <v>2007958.8269472343</v>
      </c>
      <c r="D79" s="124">
        <v>1131045.4694418057</v>
      </c>
      <c r="E79" s="249">
        <f t="shared" si="2"/>
        <v>-43.671879409929367</v>
      </c>
      <c r="F79" s="199">
        <f t="shared" si="3"/>
        <v>0.67168169760959551</v>
      </c>
    </row>
    <row r="80" spans="1:6">
      <c r="A80" s="198" t="s">
        <v>282</v>
      </c>
      <c r="B80" s="285" t="s">
        <v>283</v>
      </c>
      <c r="C80" s="124">
        <v>533.91674999999998</v>
      </c>
      <c r="D80" s="124">
        <v>962.96106033325202</v>
      </c>
      <c r="E80" s="249">
        <f t="shared" si="2"/>
        <v>80.357904173872043</v>
      </c>
      <c r="F80" s="199">
        <f t="shared" si="3"/>
        <v>5.7186323380596323E-4</v>
      </c>
    </row>
    <row r="81" spans="1:6">
      <c r="A81" s="198" t="s">
        <v>284</v>
      </c>
      <c r="B81" s="285" t="s">
        <v>53</v>
      </c>
      <c r="C81" s="124">
        <v>1050234.6275366081</v>
      </c>
      <c r="D81" s="124">
        <v>680968.63897690596</v>
      </c>
      <c r="E81" s="249">
        <f t="shared" si="2"/>
        <v>-35.160332641653511</v>
      </c>
      <c r="F81" s="199">
        <f t="shared" si="3"/>
        <v>0.40439945502158942</v>
      </c>
    </row>
    <row r="82" spans="1:6">
      <c r="A82" s="198" t="s">
        <v>285</v>
      </c>
      <c r="B82" s="285" t="s">
        <v>286</v>
      </c>
      <c r="C82" s="124">
        <v>2290.9897500000002</v>
      </c>
      <c r="D82" s="124">
        <v>65.603398437500005</v>
      </c>
      <c r="E82" s="249">
        <f t="shared" si="2"/>
        <v>-97.1364604124702</v>
      </c>
      <c r="F82" s="199">
        <f t="shared" si="3"/>
        <v>3.8959178231097535E-5</v>
      </c>
    </row>
    <row r="83" spans="1:6">
      <c r="A83" s="198" t="s">
        <v>287</v>
      </c>
      <c r="B83" s="285" t="s">
        <v>58</v>
      </c>
      <c r="C83" s="124">
        <v>83184.447236328138</v>
      </c>
      <c r="D83" s="124">
        <v>91877.446200195307</v>
      </c>
      <c r="E83" s="249">
        <f t="shared" si="2"/>
        <v>10.450269554800599</v>
      </c>
      <c r="F83" s="199">
        <f t="shared" si="3"/>
        <v>5.4562261821567447E-2</v>
      </c>
    </row>
    <row r="84" spans="1:6">
      <c r="A84" s="198" t="s">
        <v>288</v>
      </c>
      <c r="B84" s="285" t="s">
        <v>289</v>
      </c>
      <c r="C84" s="124">
        <v>110112.95277026367</v>
      </c>
      <c r="D84" s="124">
        <v>50134.05</v>
      </c>
      <c r="E84" s="249">
        <f t="shared" si="2"/>
        <v>-54.470342735610615</v>
      </c>
      <c r="F84" s="199">
        <f t="shared" si="3"/>
        <v>2.9772564164607121E-2</v>
      </c>
    </row>
    <row r="85" spans="1:6" ht="30">
      <c r="A85" s="198" t="s">
        <v>290</v>
      </c>
      <c r="B85" s="285" t="s">
        <v>291</v>
      </c>
      <c r="C85" s="124">
        <v>204.86564166259765</v>
      </c>
      <c r="D85" s="124">
        <v>1555.6375637206993</v>
      </c>
      <c r="E85" s="249">
        <f t="shared" si="2"/>
        <v>659.34527190398683</v>
      </c>
      <c r="F85" s="199">
        <f t="shared" si="3"/>
        <v>9.2382959650671775E-4</v>
      </c>
    </row>
    <row r="86" spans="1:6" ht="45">
      <c r="A86" s="198" t="s">
        <v>292</v>
      </c>
      <c r="B86" s="285" t="s">
        <v>293</v>
      </c>
      <c r="C86" s="124">
        <v>415516.05706550821</v>
      </c>
      <c r="D86" s="124">
        <v>676636.0523156859</v>
      </c>
      <c r="E86" s="249">
        <f t="shared" si="2"/>
        <v>62.842335647455087</v>
      </c>
      <c r="F86" s="199">
        <f t="shared" si="3"/>
        <v>0.40182650880300347</v>
      </c>
    </row>
    <row r="87" spans="1:6" ht="30">
      <c r="A87" s="198" t="s">
        <v>294</v>
      </c>
      <c r="B87" s="285" t="s">
        <v>295</v>
      </c>
      <c r="C87" s="124">
        <v>76941.643453811659</v>
      </c>
      <c r="D87" s="124">
        <v>59577.036987316125</v>
      </c>
      <c r="E87" s="249">
        <f t="shared" si="2"/>
        <v>-22.568541152775836</v>
      </c>
      <c r="F87" s="199">
        <f t="shared" si="3"/>
        <v>3.5380368361264271E-2</v>
      </c>
    </row>
    <row r="88" spans="1:6" ht="30">
      <c r="A88" s="198" t="s">
        <v>296</v>
      </c>
      <c r="B88" s="285" t="s">
        <v>297</v>
      </c>
      <c r="C88" s="124">
        <v>6873122.7817490976</v>
      </c>
      <c r="D88" s="124">
        <v>8206135.5605115881</v>
      </c>
      <c r="E88" s="249">
        <f t="shared" si="2"/>
        <v>19.394572468604451</v>
      </c>
      <c r="F88" s="199">
        <f t="shared" si="3"/>
        <v>4.8732886634691486</v>
      </c>
    </row>
    <row r="89" spans="1:6" ht="75">
      <c r="A89" s="198" t="s">
        <v>298</v>
      </c>
      <c r="B89" s="285" t="s">
        <v>299</v>
      </c>
      <c r="C89" s="124">
        <v>4043051.9728674553</v>
      </c>
      <c r="D89" s="124">
        <v>4364668.1140071191</v>
      </c>
      <c r="E89" s="249">
        <f t="shared" si="2"/>
        <v>7.9547862183815425</v>
      </c>
      <c r="F89" s="199">
        <f t="shared" si="3"/>
        <v>2.5919980827699276</v>
      </c>
    </row>
    <row r="90" spans="1:6" ht="90">
      <c r="A90" s="198" t="s">
        <v>300</v>
      </c>
      <c r="B90" s="285" t="s">
        <v>301</v>
      </c>
      <c r="C90" s="124">
        <v>0</v>
      </c>
      <c r="D90" s="124">
        <v>8423.4713763732889</v>
      </c>
      <c r="E90" s="249" t="s">
        <v>346</v>
      </c>
      <c r="F90" s="199">
        <f t="shared" si="3"/>
        <v>5.0023555256717769E-3</v>
      </c>
    </row>
    <row r="91" spans="1:6" ht="45">
      <c r="A91" s="198" t="s">
        <v>302</v>
      </c>
      <c r="B91" s="285" t="s">
        <v>303</v>
      </c>
      <c r="C91" s="124">
        <v>1340674.0234595402</v>
      </c>
      <c r="D91" s="124">
        <v>2481863.2143030474</v>
      </c>
      <c r="E91" s="249">
        <f t="shared" si="2"/>
        <v>85.120556591282877</v>
      </c>
      <c r="F91" s="199">
        <f t="shared" si="3"/>
        <v>1.4738771712162801</v>
      </c>
    </row>
    <row r="92" spans="1:6">
      <c r="A92" s="198" t="s">
        <v>304</v>
      </c>
      <c r="B92" s="285" t="s">
        <v>305</v>
      </c>
      <c r="C92" s="124">
        <v>3259476.3580764509</v>
      </c>
      <c r="D92" s="124">
        <v>6006762.630016054</v>
      </c>
      <c r="E92" s="249">
        <f t="shared" si="2"/>
        <v>84.286123601794998</v>
      </c>
      <c r="F92" s="199">
        <f t="shared" si="3"/>
        <v>3.5671709312077757</v>
      </c>
    </row>
    <row r="93" spans="1:6">
      <c r="A93" s="198" t="s">
        <v>306</v>
      </c>
      <c r="B93" s="285" t="s">
        <v>307</v>
      </c>
      <c r="C93" s="124">
        <v>5660.8681859436028</v>
      </c>
      <c r="D93" s="124">
        <v>14112.3227734375</v>
      </c>
      <c r="E93" s="249">
        <f t="shared" si="2"/>
        <v>149.2960851566823</v>
      </c>
      <c r="F93" s="199">
        <f t="shared" si="3"/>
        <v>8.3807319632827233E-3</v>
      </c>
    </row>
    <row r="94" spans="1:6" ht="60">
      <c r="A94" s="198" t="s">
        <v>308</v>
      </c>
      <c r="B94" s="285" t="s">
        <v>309</v>
      </c>
      <c r="C94" s="124">
        <v>4694937.7874434553</v>
      </c>
      <c r="D94" s="124">
        <v>4667976.9812966818</v>
      </c>
      <c r="E94" s="249">
        <f t="shared" si="2"/>
        <v>-0.5742526816623581</v>
      </c>
      <c r="F94" s="199">
        <f t="shared" si="3"/>
        <v>2.7721208279515519</v>
      </c>
    </row>
    <row r="95" spans="1:6">
      <c r="A95" s="198" t="s">
        <v>310</v>
      </c>
      <c r="B95" s="285" t="s">
        <v>311</v>
      </c>
      <c r="C95" s="124">
        <v>425573.0270219075</v>
      </c>
      <c r="D95" s="124">
        <v>297674.53751092491</v>
      </c>
      <c r="E95" s="249">
        <f t="shared" si="2"/>
        <v>-30.053241486190032</v>
      </c>
      <c r="F95" s="199">
        <f t="shared" si="3"/>
        <v>0.17677674690582071</v>
      </c>
    </row>
    <row r="96" spans="1:6" ht="30">
      <c r="A96" s="198" t="s">
        <v>312</v>
      </c>
      <c r="B96" s="285" t="s">
        <v>313</v>
      </c>
      <c r="C96" s="124">
        <v>31051.797865036006</v>
      </c>
      <c r="D96" s="124">
        <v>8639.0634116840356</v>
      </c>
      <c r="E96" s="249">
        <f t="shared" si="2"/>
        <v>-72.178540356236411</v>
      </c>
      <c r="F96" s="199">
        <f t="shared" si="3"/>
        <v>5.1303868278440032E-3</v>
      </c>
    </row>
    <row r="97" spans="1:6" ht="30">
      <c r="A97" s="198" t="s">
        <v>314</v>
      </c>
      <c r="B97" s="285" t="s">
        <v>315</v>
      </c>
      <c r="C97" s="124">
        <v>76729.551659790042</v>
      </c>
      <c r="D97" s="124">
        <v>202549.1821253052</v>
      </c>
      <c r="E97" s="249">
        <f t="shared" si="2"/>
        <v>163.97806026990077</v>
      </c>
      <c r="F97" s="199">
        <f t="shared" si="3"/>
        <v>0.12028568450612592</v>
      </c>
    </row>
    <row r="98" spans="1:6" ht="90">
      <c r="A98" s="198" t="s">
        <v>316</v>
      </c>
      <c r="B98" s="285" t="s">
        <v>317</v>
      </c>
      <c r="C98" s="124">
        <v>124602.7476750069</v>
      </c>
      <c r="D98" s="124">
        <v>211381.18469584113</v>
      </c>
      <c r="E98" s="249">
        <f t="shared" si="2"/>
        <v>69.644079797640302</v>
      </c>
      <c r="F98" s="199">
        <f t="shared" si="3"/>
        <v>0.12553065001825303</v>
      </c>
    </row>
    <row r="99" spans="1:6" ht="30">
      <c r="A99" s="198" t="s">
        <v>318</v>
      </c>
      <c r="B99" s="285" t="s">
        <v>319</v>
      </c>
      <c r="C99" s="124">
        <v>149462.26211975107</v>
      </c>
      <c r="D99" s="124">
        <v>164644.50029693602</v>
      </c>
      <c r="E99" s="249">
        <f t="shared" si="2"/>
        <v>10.157907395393721</v>
      </c>
      <c r="F99" s="199">
        <f t="shared" si="3"/>
        <v>9.7775642491284953E-2</v>
      </c>
    </row>
    <row r="100" spans="1:6">
      <c r="A100" s="198" t="s">
        <v>320</v>
      </c>
      <c r="B100" s="285" t="s">
        <v>321</v>
      </c>
      <c r="C100" s="124">
        <v>151526.78352988409</v>
      </c>
      <c r="D100" s="124">
        <v>159744.88759045163</v>
      </c>
      <c r="E100" s="249">
        <f t="shared" si="2"/>
        <v>5.4235323083636615</v>
      </c>
      <c r="F100" s="199">
        <f t="shared" si="3"/>
        <v>9.4865962669177392E-2</v>
      </c>
    </row>
    <row r="101" spans="1:6" ht="30">
      <c r="A101" s="198" t="s">
        <v>322</v>
      </c>
      <c r="B101" s="285" t="s">
        <v>323</v>
      </c>
      <c r="C101" s="124">
        <v>398.69357415771481</v>
      </c>
      <c r="D101" s="124">
        <v>246.17999013519284</v>
      </c>
      <c r="E101" s="249">
        <f t="shared" si="2"/>
        <v>-38.25333386541886</v>
      </c>
      <c r="F101" s="199">
        <f t="shared" si="3"/>
        <v>1.4619623893027546E-4</v>
      </c>
    </row>
    <row r="102" spans="1:6">
      <c r="A102" s="233"/>
      <c r="B102" s="286" t="s">
        <v>35</v>
      </c>
      <c r="C102" s="271">
        <f>SUM(C6:C101)</f>
        <v>119554474.64446692</v>
      </c>
      <c r="D102" s="271">
        <f>SUM(D6:D101)</f>
        <v>168390098.08768204</v>
      </c>
      <c r="E102" s="250">
        <f t="shared" si="2"/>
        <v>40.848009736518264</v>
      </c>
      <c r="F102" s="248">
        <f t="shared" si="3"/>
        <v>100</v>
      </c>
    </row>
  </sheetData>
  <mergeCells count="5">
    <mergeCell ref="A1:F1"/>
    <mergeCell ref="C4:D4"/>
    <mergeCell ref="E4:E5"/>
    <mergeCell ref="F4:F5"/>
    <mergeCell ref="A2:F2"/>
  </mergeCells>
  <conditionalFormatting sqref="C1 C4:D4">
    <cfRule type="top10" dxfId="7" priority="14" rank="10"/>
  </conditionalFormatting>
  <conditionalFormatting sqref="C5">
    <cfRule type="top10" dxfId="6" priority="13" rank="10"/>
  </conditionalFormatting>
  <conditionalFormatting sqref="C4:D4">
    <cfRule type="top10" dxfId="5" priority="12" rank="10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D3" sqref="D3"/>
    </sheetView>
  </sheetViews>
  <sheetFormatPr defaultRowHeight="15"/>
  <cols>
    <col min="2" max="2" width="19.85546875" customWidth="1"/>
    <col min="3" max="4" width="23.28515625" bestFit="1" customWidth="1"/>
    <col min="5" max="5" width="23.42578125" customWidth="1"/>
    <col min="6" max="6" width="18.85546875" customWidth="1"/>
  </cols>
  <sheetData>
    <row r="1" spans="1:6">
      <c r="A1" s="336" t="s">
        <v>338</v>
      </c>
      <c r="B1" s="337"/>
      <c r="C1" s="337"/>
      <c r="D1" s="337"/>
      <c r="E1" s="337"/>
      <c r="F1" s="338"/>
    </row>
    <row r="2" spans="1:6">
      <c r="A2" s="336" t="s">
        <v>376</v>
      </c>
      <c r="B2" s="337"/>
      <c r="C2" s="337"/>
      <c r="D2" s="337"/>
      <c r="E2" s="337"/>
      <c r="F2" s="338"/>
    </row>
    <row r="3" spans="1:6">
      <c r="A3" s="273"/>
      <c r="B3" s="274"/>
      <c r="C3" s="274"/>
      <c r="D3" s="277" t="s">
        <v>379</v>
      </c>
      <c r="E3" s="274"/>
      <c r="F3" s="275"/>
    </row>
    <row r="4" spans="1:6" ht="15" customHeight="1">
      <c r="A4" s="233"/>
      <c r="B4" s="233"/>
      <c r="C4" s="339" t="s">
        <v>92</v>
      </c>
      <c r="D4" s="340"/>
      <c r="E4" s="341" t="s">
        <v>341</v>
      </c>
      <c r="F4" s="341" t="s">
        <v>377</v>
      </c>
    </row>
    <row r="5" spans="1:6" s="209" customFormat="1" ht="59.25" customHeight="1">
      <c r="A5" s="262" t="s">
        <v>340</v>
      </c>
      <c r="B5" s="262" t="s">
        <v>339</v>
      </c>
      <c r="C5" s="262" t="s">
        <v>342</v>
      </c>
      <c r="D5" s="262" t="s">
        <v>335</v>
      </c>
      <c r="E5" s="341"/>
      <c r="F5" s="341"/>
    </row>
    <row r="6" spans="1:6">
      <c r="A6" s="252">
        <v>1</v>
      </c>
      <c r="B6" s="254" t="s">
        <v>347</v>
      </c>
      <c r="C6" s="254">
        <v>50</v>
      </c>
      <c r="D6" s="254">
        <v>0</v>
      </c>
      <c r="E6" s="259">
        <f>D6/C6*100-100</f>
        <v>-100</v>
      </c>
      <c r="F6" s="229">
        <f>D6/D$26*100</f>
        <v>0</v>
      </c>
    </row>
    <row r="7" spans="1:6">
      <c r="A7" s="198">
        <v>2</v>
      </c>
      <c r="B7" s="243" t="s">
        <v>348</v>
      </c>
      <c r="C7" s="243">
        <v>5698304.0821099998</v>
      </c>
      <c r="D7" s="243">
        <v>12027811.9168</v>
      </c>
      <c r="E7" s="260">
        <f t="shared" ref="E7:E26" si="0">D7/C7*100-100</f>
        <v>111.07704579265408</v>
      </c>
      <c r="F7" s="230">
        <f t="shared" ref="F7:F26" si="1">D7/D$26*100</f>
        <v>10.323501330035374</v>
      </c>
    </row>
    <row r="8" spans="1:6">
      <c r="A8" s="198">
        <v>3</v>
      </c>
      <c r="B8" s="243" t="s">
        <v>349</v>
      </c>
      <c r="C8" s="243">
        <v>15358737.91539</v>
      </c>
      <c r="D8" s="243">
        <v>34490219.304030001</v>
      </c>
      <c r="E8" s="260">
        <f t="shared" si="0"/>
        <v>124.5641503490308</v>
      </c>
      <c r="F8" s="230">
        <f t="shared" si="1"/>
        <v>29.60304229242514</v>
      </c>
    </row>
    <row r="9" spans="1:6">
      <c r="A9" s="198">
        <v>4</v>
      </c>
      <c r="B9" s="243" t="s">
        <v>350</v>
      </c>
      <c r="C9" s="243">
        <v>19259993.554370001</v>
      </c>
      <c r="D9" s="243">
        <v>39968491.052249998</v>
      </c>
      <c r="E9" s="260">
        <f t="shared" si="0"/>
        <v>107.52079142405182</v>
      </c>
      <c r="F9" s="230">
        <f t="shared" si="1"/>
        <v>34.305056762742097</v>
      </c>
    </row>
    <row r="10" spans="1:6">
      <c r="A10" s="198">
        <v>5</v>
      </c>
      <c r="B10" s="243" t="s">
        <v>351</v>
      </c>
      <c r="C10" s="243">
        <v>0</v>
      </c>
      <c r="D10" s="243">
        <v>22952.51484</v>
      </c>
      <c r="E10" s="260" t="s">
        <v>346</v>
      </c>
      <c r="F10" s="230">
        <f t="shared" si="1"/>
        <v>1.9700201426282139E-2</v>
      </c>
    </row>
    <row r="11" spans="1:6">
      <c r="A11" s="198">
        <v>6</v>
      </c>
      <c r="B11" s="243" t="s">
        <v>352</v>
      </c>
      <c r="C11" s="243">
        <v>1916028.14863</v>
      </c>
      <c r="D11" s="243">
        <v>0</v>
      </c>
      <c r="E11" s="260">
        <f t="shared" si="0"/>
        <v>-100</v>
      </c>
      <c r="F11" s="230">
        <f t="shared" si="1"/>
        <v>0</v>
      </c>
    </row>
    <row r="12" spans="1:6">
      <c r="A12" s="198">
        <v>7</v>
      </c>
      <c r="B12" s="243" t="s">
        <v>353</v>
      </c>
      <c r="C12" s="243">
        <v>909.35137999999995</v>
      </c>
      <c r="D12" s="243">
        <v>20867.51496</v>
      </c>
      <c r="E12" s="260">
        <f t="shared" si="0"/>
        <v>2194.7691529318404</v>
      </c>
      <c r="F12" s="230">
        <f t="shared" si="1"/>
        <v>1.7910640766105955E-2</v>
      </c>
    </row>
    <row r="13" spans="1:6">
      <c r="A13" s="198">
        <v>9</v>
      </c>
      <c r="B13" s="243" t="s">
        <v>355</v>
      </c>
      <c r="C13" s="243">
        <v>235988.26160999999</v>
      </c>
      <c r="D13" s="243">
        <v>1468110.7652499999</v>
      </c>
      <c r="E13" s="260">
        <f t="shared" si="0"/>
        <v>522.11177591376816</v>
      </c>
      <c r="F13" s="230">
        <f t="shared" si="1"/>
        <v>1.2600831757710003</v>
      </c>
    </row>
    <row r="14" spans="1:6">
      <c r="A14" s="198">
        <v>11</v>
      </c>
      <c r="B14" s="243" t="s">
        <v>357</v>
      </c>
      <c r="C14" s="243">
        <v>399905.234</v>
      </c>
      <c r="D14" s="243">
        <v>467263.53233999998</v>
      </c>
      <c r="E14" s="260">
        <f t="shared" si="0"/>
        <v>16.843565078220507</v>
      </c>
      <c r="F14" s="230">
        <f t="shared" si="1"/>
        <v>0.40105346932232278</v>
      </c>
    </row>
    <row r="15" spans="1:6">
      <c r="A15" s="198">
        <v>12</v>
      </c>
      <c r="B15" s="243" t="s">
        <v>358</v>
      </c>
      <c r="C15" s="243">
        <v>2208.8719999999998</v>
      </c>
      <c r="D15" s="243">
        <v>2170.2370799999999</v>
      </c>
      <c r="E15" s="260">
        <f t="shared" si="0"/>
        <v>-1.7490791680097431</v>
      </c>
      <c r="F15" s="230">
        <f t="shared" si="1"/>
        <v>1.8627199641007349E-3</v>
      </c>
    </row>
    <row r="16" spans="1:6">
      <c r="A16" s="198">
        <v>13</v>
      </c>
      <c r="B16" s="243" t="s">
        <v>359</v>
      </c>
      <c r="C16" s="243">
        <v>1010942.1512</v>
      </c>
      <c r="D16" s="243">
        <v>673250.12454999995</v>
      </c>
      <c r="E16" s="260">
        <f t="shared" si="0"/>
        <v>-33.403694390342281</v>
      </c>
      <c r="F16" s="230">
        <f t="shared" si="1"/>
        <v>0.57785228138881095</v>
      </c>
    </row>
    <row r="17" spans="1:6">
      <c r="A17" s="198">
        <v>15</v>
      </c>
      <c r="B17" s="243" t="s">
        <v>361</v>
      </c>
      <c r="C17" s="243">
        <v>11478419.74612</v>
      </c>
      <c r="D17" s="243">
        <v>10714023.01616</v>
      </c>
      <c r="E17" s="260">
        <f t="shared" si="0"/>
        <v>-6.6594247890123199</v>
      </c>
      <c r="F17" s="230">
        <f t="shared" si="1"/>
        <v>9.1958730002143376</v>
      </c>
    </row>
    <row r="18" spans="1:6">
      <c r="A18" s="198">
        <v>16</v>
      </c>
      <c r="B18" s="243" t="s">
        <v>362</v>
      </c>
      <c r="C18" s="243"/>
      <c r="D18" s="243">
        <v>166209.06899999999</v>
      </c>
      <c r="E18" s="260" t="s">
        <v>346</v>
      </c>
      <c r="F18" s="230">
        <f t="shared" si="1"/>
        <v>0.14265766348480993</v>
      </c>
    </row>
    <row r="19" spans="1:6">
      <c r="A19" s="198">
        <v>17</v>
      </c>
      <c r="B19" s="243" t="s">
        <v>363</v>
      </c>
      <c r="C19" s="243">
        <v>887492.65381000005</v>
      </c>
      <c r="D19" s="243">
        <v>1016389.95374</v>
      </c>
      <c r="E19" s="260">
        <f t="shared" si="0"/>
        <v>14.523759647659602</v>
      </c>
      <c r="F19" s="230">
        <f t="shared" si="1"/>
        <v>0.87237006297160891</v>
      </c>
    </row>
    <row r="20" spans="1:6">
      <c r="A20" s="198">
        <v>18</v>
      </c>
      <c r="B20" s="243" t="s">
        <v>364</v>
      </c>
      <c r="C20" s="243">
        <v>30900.43</v>
      </c>
      <c r="D20" s="243">
        <v>49890.148999999998</v>
      </c>
      <c r="E20" s="260">
        <f t="shared" si="0"/>
        <v>61.45454610178561</v>
      </c>
      <c r="F20" s="230">
        <f t="shared" si="1"/>
        <v>4.2820840824570335E-2</v>
      </c>
    </row>
    <row r="21" spans="1:6">
      <c r="A21" s="198">
        <v>20</v>
      </c>
      <c r="B21" s="243" t="s">
        <v>366</v>
      </c>
      <c r="C21" s="243">
        <v>1477508.6257200001</v>
      </c>
      <c r="D21" s="243">
        <v>0</v>
      </c>
      <c r="E21" s="260">
        <f t="shared" si="0"/>
        <v>-100</v>
      </c>
      <c r="F21" s="230">
        <f t="shared" si="1"/>
        <v>0</v>
      </c>
    </row>
    <row r="22" spans="1:6">
      <c r="A22" s="198">
        <v>21</v>
      </c>
      <c r="B22" s="243" t="s">
        <v>367</v>
      </c>
      <c r="C22" s="243">
        <v>665262.35499000002</v>
      </c>
      <c r="D22" s="243">
        <v>65301.185989999998</v>
      </c>
      <c r="E22" s="260">
        <f t="shared" si="0"/>
        <v>-90.184145322489869</v>
      </c>
      <c r="F22" s="230">
        <f t="shared" si="1"/>
        <v>5.6048172775219667E-2</v>
      </c>
    </row>
    <row r="23" spans="1:6">
      <c r="A23" s="198">
        <v>23</v>
      </c>
      <c r="B23" s="243" t="s">
        <v>369</v>
      </c>
      <c r="C23" s="243">
        <v>16</v>
      </c>
      <c r="D23" s="243">
        <v>0</v>
      </c>
      <c r="E23" s="260">
        <f t="shared" si="0"/>
        <v>-100</v>
      </c>
      <c r="F23" s="230">
        <f t="shared" si="1"/>
        <v>0</v>
      </c>
    </row>
    <row r="24" spans="1:6">
      <c r="A24" s="198">
        <v>28</v>
      </c>
      <c r="B24" s="243" t="s">
        <v>374</v>
      </c>
      <c r="C24" s="243">
        <v>15237104.02383</v>
      </c>
      <c r="D24" s="243">
        <v>15356070.4101</v>
      </c>
      <c r="E24" s="260">
        <f t="shared" si="0"/>
        <v>0.78076769761462117</v>
      </c>
      <c r="F24" s="230">
        <f t="shared" si="1"/>
        <v>13.180153996368835</v>
      </c>
    </row>
    <row r="25" spans="1:6">
      <c r="A25" s="198">
        <v>29</v>
      </c>
      <c r="B25" s="243" t="s">
        <v>375</v>
      </c>
      <c r="C25" s="243">
        <v>0</v>
      </c>
      <c r="D25" s="243">
        <v>15.6</v>
      </c>
      <c r="E25" s="260" t="s">
        <v>346</v>
      </c>
      <c r="F25" s="230">
        <f t="shared" si="1"/>
        <v>1.3389519379132286E-5</v>
      </c>
    </row>
    <row r="26" spans="1:6">
      <c r="A26" s="233">
        <v>30</v>
      </c>
      <c r="B26" s="251" t="s">
        <v>35</v>
      </c>
      <c r="C26" s="251">
        <v>73659771.405159995</v>
      </c>
      <c r="D26" s="251">
        <v>116509036.34609</v>
      </c>
      <c r="E26" s="261">
        <f t="shared" si="0"/>
        <v>58.171867932145602</v>
      </c>
      <c r="F26" s="92">
        <f t="shared" si="1"/>
        <v>100</v>
      </c>
    </row>
  </sheetData>
  <mergeCells count="5">
    <mergeCell ref="A1:F1"/>
    <mergeCell ref="C4:D4"/>
    <mergeCell ref="E4:E5"/>
    <mergeCell ref="F4:F5"/>
    <mergeCell ref="A2:F2"/>
  </mergeCells>
  <conditionalFormatting sqref="C4:D4">
    <cfRule type="top10" dxfId="4" priority="12" rank="10"/>
  </conditionalFormatting>
  <conditionalFormatting sqref="C5">
    <cfRule type="top10" dxfId="3" priority="11" rank="10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selection activeCell="D3" sqref="D3"/>
    </sheetView>
  </sheetViews>
  <sheetFormatPr defaultRowHeight="67.5" customHeight="1"/>
  <cols>
    <col min="1" max="1" width="9.140625" style="209"/>
    <col min="2" max="2" width="15.7109375" style="209" customWidth="1"/>
    <col min="3" max="3" width="37.85546875" style="209" customWidth="1"/>
    <col min="4" max="4" width="29.7109375" style="209" customWidth="1"/>
    <col min="5" max="5" width="28.7109375" style="270" customWidth="1"/>
    <col min="6" max="6" width="27.5703125" style="209" customWidth="1"/>
    <col min="7" max="16384" width="9.140625" style="209"/>
  </cols>
  <sheetData>
    <row r="1" spans="1:6" ht="15">
      <c r="A1" s="342" t="s">
        <v>337</v>
      </c>
      <c r="B1" s="343"/>
      <c r="C1" s="343"/>
      <c r="D1" s="343"/>
      <c r="E1" s="343"/>
      <c r="F1" s="323"/>
    </row>
    <row r="2" spans="1:6" ht="15">
      <c r="A2" s="342" t="s">
        <v>376</v>
      </c>
      <c r="B2" s="343"/>
      <c r="C2" s="343"/>
      <c r="D2" s="343"/>
      <c r="E2" s="343"/>
      <c r="F2" s="323"/>
    </row>
    <row r="3" spans="1:6" ht="15">
      <c r="A3" s="276"/>
      <c r="B3" s="277"/>
      <c r="C3" s="277"/>
      <c r="D3" s="277" t="s">
        <v>379</v>
      </c>
      <c r="E3" s="277"/>
      <c r="F3" s="272"/>
    </row>
    <row r="4" spans="1:6" ht="46.5" customHeight="1">
      <c r="A4" s="208"/>
      <c r="B4" s="208"/>
      <c r="C4" s="333" t="s">
        <v>92</v>
      </c>
      <c r="D4" s="334"/>
      <c r="E4" s="331" t="s">
        <v>341</v>
      </c>
      <c r="F4" s="335" t="s">
        <v>377</v>
      </c>
    </row>
    <row r="5" spans="1:6" ht="15">
      <c r="A5" s="208" t="s">
        <v>340</v>
      </c>
      <c r="B5" s="208" t="s">
        <v>339</v>
      </c>
      <c r="C5" s="208" t="s">
        <v>342</v>
      </c>
      <c r="D5" s="208" t="s">
        <v>335</v>
      </c>
      <c r="E5" s="331"/>
      <c r="F5" s="335"/>
    </row>
    <row r="6" spans="1:6" ht="15">
      <c r="A6" s="265">
        <v>1</v>
      </c>
      <c r="B6" s="254" t="s">
        <v>347</v>
      </c>
      <c r="C6" s="254">
        <v>224666.310176689</v>
      </c>
      <c r="D6" s="254">
        <v>204200.85708737199</v>
      </c>
      <c r="E6" s="267">
        <f>D6/C6*100-100</f>
        <v>-9.1092665710412604</v>
      </c>
      <c r="F6" s="264">
        <f>D6/D$35*100</f>
        <v>2.665149275465227E-2</v>
      </c>
    </row>
    <row r="7" spans="1:6" ht="15">
      <c r="A7" s="266">
        <v>2</v>
      </c>
      <c r="B7" s="243" t="s">
        <v>348</v>
      </c>
      <c r="C7" s="243">
        <v>103199509.962367</v>
      </c>
      <c r="D7" s="243">
        <v>116964512.52214301</v>
      </c>
      <c r="E7" s="267">
        <f t="shared" ref="E7:E35" si="0">D7/C7*100-100</f>
        <v>13.338244110650905</v>
      </c>
      <c r="F7" s="264">
        <f t="shared" ref="F7:F35" si="1">D7/D$35*100</f>
        <v>15.265748158449355</v>
      </c>
    </row>
    <row r="8" spans="1:6" ht="15">
      <c r="A8" s="266">
        <v>3</v>
      </c>
      <c r="B8" s="243" t="s">
        <v>349</v>
      </c>
      <c r="C8" s="243">
        <v>69745163.416341797</v>
      </c>
      <c r="D8" s="243">
        <v>91385873.124078795</v>
      </c>
      <c r="E8" s="267">
        <f t="shared" si="0"/>
        <v>31.028258660107213</v>
      </c>
      <c r="F8" s="264">
        <f t="shared" si="1"/>
        <v>11.92732474380283</v>
      </c>
    </row>
    <row r="9" spans="1:6" ht="15">
      <c r="A9" s="266">
        <v>4</v>
      </c>
      <c r="B9" s="243" t="s">
        <v>350</v>
      </c>
      <c r="C9" s="243">
        <v>218265638.825537</v>
      </c>
      <c r="D9" s="243">
        <v>359220039.70260501</v>
      </c>
      <c r="E9" s="267">
        <f t="shared" si="0"/>
        <v>64.57929046254273</v>
      </c>
      <c r="F9" s="264">
        <f t="shared" si="1"/>
        <v>46.883986786419463</v>
      </c>
    </row>
    <row r="10" spans="1:6" ht="15">
      <c r="A10" s="266">
        <v>5</v>
      </c>
      <c r="B10" s="243" t="s">
        <v>351</v>
      </c>
      <c r="C10" s="243">
        <v>471199.21109804203</v>
      </c>
      <c r="D10" s="243">
        <v>3473768.7679443099</v>
      </c>
      <c r="E10" s="267">
        <f t="shared" si="0"/>
        <v>637.21871474473369</v>
      </c>
      <c r="F10" s="264">
        <f t="shared" si="1"/>
        <v>0.45338263742248719</v>
      </c>
    </row>
    <row r="11" spans="1:6" ht="15">
      <c r="A11" s="266">
        <v>6</v>
      </c>
      <c r="B11" s="243" t="s">
        <v>352</v>
      </c>
      <c r="C11" s="243">
        <v>86953633.0069343</v>
      </c>
      <c r="D11" s="243">
        <v>44267.2608405762</v>
      </c>
      <c r="E11" s="267">
        <f t="shared" si="0"/>
        <v>-99.949090958813599</v>
      </c>
      <c r="F11" s="264">
        <f t="shared" si="1"/>
        <v>5.7775887838517701E-3</v>
      </c>
    </row>
    <row r="12" spans="1:6" ht="15">
      <c r="A12" s="266">
        <v>7</v>
      </c>
      <c r="B12" s="243" t="s">
        <v>353</v>
      </c>
      <c r="C12" s="243">
        <v>438203.64359594003</v>
      </c>
      <c r="D12" s="243">
        <v>601487.94802667596</v>
      </c>
      <c r="E12" s="267">
        <f t="shared" si="0"/>
        <v>37.262196884263602</v>
      </c>
      <c r="F12" s="264">
        <f t="shared" si="1"/>
        <v>7.8503841352558945E-2</v>
      </c>
    </row>
    <row r="13" spans="1:6" ht="15">
      <c r="A13" s="266">
        <v>8</v>
      </c>
      <c r="B13" s="243" t="s">
        <v>354</v>
      </c>
      <c r="C13" s="243">
        <v>33594.905070312503</v>
      </c>
      <c r="D13" s="243">
        <v>0</v>
      </c>
      <c r="E13" s="267">
        <f t="shared" si="0"/>
        <v>-100</v>
      </c>
      <c r="F13" s="264">
        <f t="shared" si="1"/>
        <v>0</v>
      </c>
    </row>
    <row r="14" spans="1:6" ht="15">
      <c r="A14" s="266">
        <v>9</v>
      </c>
      <c r="B14" s="243" t="s">
        <v>355</v>
      </c>
      <c r="C14" s="243">
        <v>4834473.8118846295</v>
      </c>
      <c r="D14" s="243">
        <v>3280377.5896821101</v>
      </c>
      <c r="E14" s="267">
        <f t="shared" si="0"/>
        <v>-32.146129706651237</v>
      </c>
      <c r="F14" s="264">
        <f t="shared" si="1"/>
        <v>0.42814198143413679</v>
      </c>
    </row>
    <row r="15" spans="1:6" ht="15">
      <c r="A15" s="266">
        <v>10</v>
      </c>
      <c r="B15" s="243" t="s">
        <v>356</v>
      </c>
      <c r="C15" s="243">
        <v>584433.18170266703</v>
      </c>
      <c r="D15" s="243">
        <v>459532.431048561</v>
      </c>
      <c r="E15" s="267">
        <f t="shared" si="0"/>
        <v>-21.371262714793943</v>
      </c>
      <c r="F15" s="264">
        <f t="shared" si="1"/>
        <v>5.9976365580964294E-2</v>
      </c>
    </row>
    <row r="16" spans="1:6" ht="15">
      <c r="A16" s="266">
        <v>11</v>
      </c>
      <c r="B16" s="243" t="s">
        <v>357</v>
      </c>
      <c r="C16" s="243">
        <v>9231480.6687889099</v>
      </c>
      <c r="D16" s="243">
        <v>9883756.5737670008</v>
      </c>
      <c r="E16" s="267">
        <f t="shared" si="0"/>
        <v>7.0657777271136695</v>
      </c>
      <c r="F16" s="264">
        <f t="shared" si="1"/>
        <v>1.2899890356571277</v>
      </c>
    </row>
    <row r="17" spans="1:6" ht="15">
      <c r="A17" s="266">
        <v>12</v>
      </c>
      <c r="B17" s="243" t="s">
        <v>358</v>
      </c>
      <c r="C17" s="243">
        <v>821162.49797044403</v>
      </c>
      <c r="D17" s="243">
        <v>791961.08615025296</v>
      </c>
      <c r="E17" s="267">
        <f t="shared" si="0"/>
        <v>-3.5561063604784948</v>
      </c>
      <c r="F17" s="264">
        <f t="shared" si="1"/>
        <v>0.1033636462185314</v>
      </c>
    </row>
    <row r="18" spans="1:6" ht="15">
      <c r="A18" s="266">
        <v>13</v>
      </c>
      <c r="B18" s="243" t="s">
        <v>359</v>
      </c>
      <c r="C18" s="243">
        <v>8486093.6608959008</v>
      </c>
      <c r="D18" s="243">
        <v>10477435.690220101</v>
      </c>
      <c r="E18" s="267">
        <f t="shared" si="0"/>
        <v>23.465944507545871</v>
      </c>
      <c r="F18" s="264">
        <f t="shared" si="1"/>
        <v>1.3674736990244718</v>
      </c>
    </row>
    <row r="19" spans="1:6" ht="15">
      <c r="A19" s="266">
        <v>14</v>
      </c>
      <c r="B19" s="243" t="s">
        <v>360</v>
      </c>
      <c r="C19" s="243">
        <v>165647.26531446501</v>
      </c>
      <c r="D19" s="243">
        <v>297114.20285668201</v>
      </c>
      <c r="E19" s="267">
        <f t="shared" si="0"/>
        <v>79.36559489384868</v>
      </c>
      <c r="F19" s="264">
        <f t="shared" si="1"/>
        <v>3.8778177220632419E-2</v>
      </c>
    </row>
    <row r="20" spans="1:6" ht="15">
      <c r="A20" s="266">
        <v>15</v>
      </c>
      <c r="B20" s="243" t="s">
        <v>361</v>
      </c>
      <c r="C20" s="243">
        <v>18438549.662992101</v>
      </c>
      <c r="D20" s="243">
        <v>20144281.106395502</v>
      </c>
      <c r="E20" s="267">
        <f t="shared" si="0"/>
        <v>9.2508981160647608</v>
      </c>
      <c r="F20" s="264">
        <f t="shared" si="1"/>
        <v>2.6291523434941508</v>
      </c>
    </row>
    <row r="21" spans="1:6" ht="15">
      <c r="A21" s="266">
        <v>16</v>
      </c>
      <c r="B21" s="198" t="s">
        <v>362</v>
      </c>
      <c r="C21" s="243">
        <v>0</v>
      </c>
      <c r="D21" s="243">
        <v>9984942.28915051</v>
      </c>
      <c r="E21" s="268" t="s">
        <v>346</v>
      </c>
      <c r="F21" s="264">
        <f t="shared" si="1"/>
        <v>1.3031953972703114</v>
      </c>
    </row>
    <row r="22" spans="1:6" ht="15">
      <c r="A22" s="266">
        <v>17</v>
      </c>
      <c r="B22" s="243" t="s">
        <v>363</v>
      </c>
      <c r="C22" s="243">
        <v>29109912.1236558</v>
      </c>
      <c r="D22" s="243">
        <v>30710216.898315601</v>
      </c>
      <c r="E22" s="267">
        <f t="shared" si="0"/>
        <v>5.4974565634615402</v>
      </c>
      <c r="F22" s="264">
        <f t="shared" si="1"/>
        <v>4.0081767277257585</v>
      </c>
    </row>
    <row r="23" spans="1:6" ht="15">
      <c r="A23" s="266">
        <v>18</v>
      </c>
      <c r="B23" s="243" t="s">
        <v>364</v>
      </c>
      <c r="C23" s="243">
        <v>425.19506372070299</v>
      </c>
      <c r="D23" s="243">
        <v>297.88099999999997</v>
      </c>
      <c r="E23" s="267">
        <f t="shared" si="0"/>
        <v>-29.942507470954922</v>
      </c>
      <c r="F23" s="264">
        <f t="shared" si="1"/>
        <v>3.8878256568001087E-5</v>
      </c>
    </row>
    <row r="24" spans="1:6" ht="15">
      <c r="A24" s="266">
        <v>19</v>
      </c>
      <c r="B24" s="243" t="s">
        <v>365</v>
      </c>
      <c r="C24" s="243">
        <v>101898.208394196</v>
      </c>
      <c r="D24" s="243">
        <v>129329.793489723</v>
      </c>
      <c r="E24" s="267">
        <f t="shared" si="0"/>
        <v>26.920576453520326</v>
      </c>
      <c r="F24" s="264">
        <f t="shared" si="1"/>
        <v>1.6879615998267927E-2</v>
      </c>
    </row>
    <row r="25" spans="1:6" ht="15">
      <c r="A25" s="266">
        <v>20</v>
      </c>
      <c r="B25" s="243" t="s">
        <v>366</v>
      </c>
      <c r="C25" s="243">
        <v>32992117.375470299</v>
      </c>
      <c r="D25" s="243">
        <v>475627.87494955398</v>
      </c>
      <c r="E25" s="267">
        <f t="shared" si="0"/>
        <v>-98.558359048203485</v>
      </c>
      <c r="F25" s="264">
        <f t="shared" si="1"/>
        <v>6.2077079616296098E-2</v>
      </c>
    </row>
    <row r="26" spans="1:6" ht="15">
      <c r="A26" s="266">
        <v>21</v>
      </c>
      <c r="B26" s="243" t="s">
        <v>367</v>
      </c>
      <c r="C26" s="243">
        <v>1259603.10555896</v>
      </c>
      <c r="D26" s="243">
        <v>1529980.2816428801</v>
      </c>
      <c r="E26" s="267">
        <f t="shared" si="0"/>
        <v>21.465267502967748</v>
      </c>
      <c r="F26" s="264">
        <f t="shared" si="1"/>
        <v>0.19968700901935493</v>
      </c>
    </row>
    <row r="27" spans="1:6" ht="15">
      <c r="A27" s="266">
        <v>22</v>
      </c>
      <c r="B27" s="243" t="s">
        <v>368</v>
      </c>
      <c r="C27" s="243">
        <v>239141.09151672199</v>
      </c>
      <c r="D27" s="243">
        <v>260175.36193279599</v>
      </c>
      <c r="E27" s="267">
        <f t="shared" si="0"/>
        <v>8.7957574679728907</v>
      </c>
      <c r="F27" s="264">
        <f t="shared" si="1"/>
        <v>3.3957064981975302E-2</v>
      </c>
    </row>
    <row r="28" spans="1:6" ht="15">
      <c r="A28" s="266">
        <v>23</v>
      </c>
      <c r="B28" s="243" t="s">
        <v>369</v>
      </c>
      <c r="C28" s="243">
        <v>159886.467414043</v>
      </c>
      <c r="D28" s="243">
        <v>163686.61565264899</v>
      </c>
      <c r="E28" s="267">
        <f t="shared" si="0"/>
        <v>2.3767791609061533</v>
      </c>
      <c r="F28" s="264">
        <f t="shared" si="1"/>
        <v>2.1363733303203195E-2</v>
      </c>
    </row>
    <row r="29" spans="1:6" ht="15">
      <c r="A29" s="266">
        <v>24</v>
      </c>
      <c r="B29" s="243" t="s">
        <v>370</v>
      </c>
      <c r="C29" s="243">
        <v>880590.84259373497</v>
      </c>
      <c r="D29" s="243">
        <v>991841.692943695</v>
      </c>
      <c r="E29" s="267">
        <f t="shared" si="0"/>
        <v>12.633659694015932</v>
      </c>
      <c r="F29" s="264">
        <f t="shared" si="1"/>
        <v>0.12945127689616168</v>
      </c>
    </row>
    <row r="30" spans="1:6" ht="15">
      <c r="A30" s="266">
        <v>25</v>
      </c>
      <c r="B30" s="243" t="s">
        <v>371</v>
      </c>
      <c r="C30" s="243">
        <v>1548365.4529715299</v>
      </c>
      <c r="D30" s="243">
        <v>3753558.48750191</v>
      </c>
      <c r="E30" s="267">
        <f t="shared" si="0"/>
        <v>142.42070761126234</v>
      </c>
      <c r="F30" s="264">
        <f t="shared" si="1"/>
        <v>0.48989969121930355</v>
      </c>
    </row>
    <row r="31" spans="1:6" ht="15">
      <c r="A31" s="266">
        <v>26</v>
      </c>
      <c r="B31" s="243" t="s">
        <v>372</v>
      </c>
      <c r="C31" s="243">
        <v>20873941.0998879</v>
      </c>
      <c r="D31" s="243">
        <v>17555204.1013663</v>
      </c>
      <c r="E31" s="267">
        <f t="shared" si="0"/>
        <v>-15.898947796395873</v>
      </c>
      <c r="F31" s="264">
        <f t="shared" si="1"/>
        <v>2.2912361955161424</v>
      </c>
    </row>
    <row r="32" spans="1:6" ht="15">
      <c r="A32" s="266">
        <v>27</v>
      </c>
      <c r="B32" s="243" t="s">
        <v>373</v>
      </c>
      <c r="C32" s="243">
        <v>7247.2030046386699</v>
      </c>
      <c r="D32" s="243">
        <v>2971.1336721801799</v>
      </c>
      <c r="E32" s="267">
        <f t="shared" si="0"/>
        <v>-59.003029578742783</v>
      </c>
      <c r="F32" s="264">
        <f t="shared" si="1"/>
        <v>3.8778068156360515E-4</v>
      </c>
    </row>
    <row r="33" spans="1:6" ht="15">
      <c r="A33" s="266">
        <v>28</v>
      </c>
      <c r="B33" s="243" t="s">
        <v>374</v>
      </c>
      <c r="C33" s="243">
        <v>52421636.731709898</v>
      </c>
      <c r="D33" s="243">
        <v>83402628.0306409</v>
      </c>
      <c r="E33" s="267">
        <f t="shared" si="0"/>
        <v>59.099626090443223</v>
      </c>
      <c r="F33" s="264">
        <f t="shared" si="1"/>
        <v>10.88538299193576</v>
      </c>
    </row>
    <row r="34" spans="1:6" ht="15">
      <c r="A34" s="266">
        <v>29</v>
      </c>
      <c r="B34" s="243" t="s">
        <v>375</v>
      </c>
      <c r="C34" s="243">
        <v>378.842439453125</v>
      </c>
      <c r="D34" s="243">
        <v>123.049710205078</v>
      </c>
      <c r="E34" s="267">
        <f t="shared" si="0"/>
        <v>-67.519554994233104</v>
      </c>
      <c r="F34" s="264">
        <f t="shared" si="1"/>
        <v>1.6059964227229009E-5</v>
      </c>
    </row>
    <row r="35" spans="1:6" ht="15">
      <c r="A35" s="208"/>
      <c r="B35" s="220" t="s">
        <v>35</v>
      </c>
      <c r="C35" s="220">
        <v>661488593.77035105</v>
      </c>
      <c r="D35" s="220">
        <v>766189192.35481405</v>
      </c>
      <c r="E35" s="269">
        <f t="shared" si="0"/>
        <v>15.828027810380036</v>
      </c>
      <c r="F35" s="263">
        <f t="shared" si="1"/>
        <v>100</v>
      </c>
    </row>
    <row r="36" spans="1:6" ht="15"/>
    <row r="37" spans="1:6" ht="15"/>
    <row r="38" spans="1:6" ht="15"/>
    <row r="39" spans="1:6" ht="15"/>
  </sheetData>
  <mergeCells count="5">
    <mergeCell ref="A1:F1"/>
    <mergeCell ref="C4:D4"/>
    <mergeCell ref="E4:E5"/>
    <mergeCell ref="F4:F5"/>
    <mergeCell ref="A2:F2"/>
  </mergeCells>
  <conditionalFormatting sqref="C4:D4">
    <cfRule type="top10" dxfId="2" priority="3" rank="10"/>
  </conditionalFormatting>
  <conditionalFormatting sqref="C5">
    <cfRule type="top10" dxfId="1" priority="2" rank="1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sqref="A1:G1"/>
    </sheetView>
  </sheetViews>
  <sheetFormatPr defaultRowHeight="15.75"/>
  <cols>
    <col min="1" max="1" width="42.5703125" style="14" bestFit="1" customWidth="1"/>
    <col min="2" max="2" width="14.28515625" style="14" customWidth="1"/>
    <col min="3" max="3" width="15.7109375" style="14" bestFit="1" customWidth="1"/>
    <col min="4" max="4" width="12.140625" style="14" bestFit="1" customWidth="1"/>
    <col min="5" max="5" width="13.5703125" style="14" bestFit="1" customWidth="1"/>
    <col min="6" max="6" width="20.28515625" style="14" customWidth="1"/>
    <col min="7" max="7" width="8.28515625" style="14" bestFit="1" customWidth="1"/>
    <col min="8" max="16384" width="9.140625" style="14"/>
  </cols>
  <sheetData>
    <row r="1" spans="1:11" ht="18.75">
      <c r="A1" s="293" t="s">
        <v>119</v>
      </c>
      <c r="B1" s="293"/>
      <c r="C1" s="293"/>
      <c r="D1" s="293"/>
      <c r="E1" s="293"/>
      <c r="F1" s="293"/>
      <c r="G1" s="293"/>
    </row>
    <row r="2" spans="1:11">
      <c r="A2" s="15"/>
      <c r="B2" s="15"/>
      <c r="C2" s="16"/>
      <c r="D2" s="15"/>
      <c r="E2" s="15"/>
      <c r="F2" s="10" t="s">
        <v>63</v>
      </c>
      <c r="G2" s="15"/>
      <c r="I2" s="48"/>
      <c r="J2" s="48"/>
    </row>
    <row r="3" spans="1:11">
      <c r="A3" s="17"/>
      <c r="B3" s="18" t="s">
        <v>66</v>
      </c>
      <c r="C3" s="19" t="s">
        <v>67</v>
      </c>
      <c r="D3" s="20" t="s">
        <v>68</v>
      </c>
      <c r="E3" s="20" t="s">
        <v>69</v>
      </c>
      <c r="F3" s="294" t="s">
        <v>70</v>
      </c>
      <c r="G3" s="295"/>
    </row>
    <row r="4" spans="1:11">
      <c r="A4" s="21"/>
      <c r="B4" s="22"/>
      <c r="C4" s="21"/>
      <c r="D4" s="22"/>
      <c r="E4" s="22"/>
      <c r="F4" s="23"/>
      <c r="G4" s="22"/>
    </row>
    <row r="5" spans="1:11">
      <c r="A5" s="24" t="s">
        <v>120</v>
      </c>
      <c r="B5" s="49">
        <v>63.207434532099498</v>
      </c>
      <c r="C5" s="50">
        <v>642.208963947087</v>
      </c>
      <c r="D5" s="25">
        <f>+B5+C5</f>
        <v>705.41639847918646</v>
      </c>
      <c r="E5" s="26">
        <f>+C5-B5</f>
        <v>579.00152941498754</v>
      </c>
      <c r="F5" s="51" t="s">
        <v>71</v>
      </c>
      <c r="G5" s="52">
        <f>C5/B5</f>
        <v>10.160339028171524</v>
      </c>
      <c r="I5" s="139"/>
    </row>
    <row r="6" spans="1:11">
      <c r="A6" s="27" t="s">
        <v>72</v>
      </c>
      <c r="B6" s="287">
        <f>+B5*100/D5</f>
        <v>8.960301272889172</v>
      </c>
      <c r="C6" s="288">
        <f>+C5*100/D5</f>
        <v>91.039698727110832</v>
      </c>
      <c r="D6" s="55"/>
      <c r="E6" s="56"/>
      <c r="F6" s="55"/>
      <c r="G6" s="57"/>
    </row>
    <row r="7" spans="1:11">
      <c r="A7" s="21"/>
      <c r="B7" s="44"/>
      <c r="C7" s="21"/>
      <c r="D7" s="23"/>
      <c r="E7" s="21"/>
      <c r="F7" s="23"/>
      <c r="G7" s="58"/>
    </row>
    <row r="8" spans="1:11">
      <c r="A8" s="24" t="s">
        <v>121</v>
      </c>
      <c r="B8" s="64">
        <v>73.659771405160001</v>
      </c>
      <c r="C8" s="97">
        <v>661.48859377035103</v>
      </c>
      <c r="D8" s="25">
        <f>+B8+C8</f>
        <v>735.148365175511</v>
      </c>
      <c r="E8" s="26">
        <f>+C8-B8</f>
        <v>587.82882236519106</v>
      </c>
      <c r="F8" s="51" t="s">
        <v>71</v>
      </c>
      <c r="G8" s="52">
        <f>C8/B8</f>
        <v>8.9803237391531265</v>
      </c>
      <c r="I8" s="139"/>
    </row>
    <row r="9" spans="1:11">
      <c r="A9" s="27" t="s">
        <v>72</v>
      </c>
      <c r="B9" s="53">
        <f>+B8*100/D8</f>
        <v>10.019715052698825</v>
      </c>
      <c r="C9" s="54">
        <f>+C8*100/D8</f>
        <v>89.980284947301172</v>
      </c>
      <c r="D9" s="55"/>
      <c r="E9" s="56"/>
      <c r="F9" s="55"/>
      <c r="G9" s="59"/>
    </row>
    <row r="10" spans="1:11">
      <c r="A10" s="21"/>
      <c r="B10" s="44"/>
      <c r="C10" s="21"/>
      <c r="D10" s="23"/>
      <c r="E10" s="21"/>
      <c r="F10" s="23"/>
      <c r="G10" s="22"/>
    </row>
    <row r="11" spans="1:11">
      <c r="A11" s="24" t="s">
        <v>122</v>
      </c>
      <c r="B11" s="64">
        <v>116.50903634609</v>
      </c>
      <c r="C11" s="97">
        <v>766.18919235481405</v>
      </c>
      <c r="D11" s="25">
        <f>+B11+C11</f>
        <v>882.69822870090411</v>
      </c>
      <c r="E11" s="26">
        <f>+C11-B11</f>
        <v>649.680156008724</v>
      </c>
      <c r="F11" s="60" t="s">
        <v>71</v>
      </c>
      <c r="G11" s="52">
        <f>C11/B11</f>
        <v>6.5762211789208322</v>
      </c>
      <c r="I11" s="139"/>
    </row>
    <row r="12" spans="1:11">
      <c r="A12" s="27" t="s">
        <v>72</v>
      </c>
      <c r="B12" s="53">
        <f>+B11*100/D11</f>
        <v>13.199192267278043</v>
      </c>
      <c r="C12" s="54">
        <f>+C11*100/D11</f>
        <v>86.80080773272195</v>
      </c>
      <c r="D12" s="55"/>
      <c r="E12" s="56"/>
      <c r="F12" s="55"/>
      <c r="G12" s="59"/>
    </row>
    <row r="13" spans="1:11">
      <c r="A13" s="21"/>
      <c r="B13" s="44"/>
      <c r="C13" s="21"/>
      <c r="D13" s="23"/>
      <c r="E13" s="21"/>
      <c r="F13" s="23"/>
      <c r="G13" s="22"/>
    </row>
    <row r="14" spans="1:11" ht="47.25">
      <c r="A14" s="28" t="s">
        <v>123</v>
      </c>
      <c r="B14" s="137">
        <f>+B8/B5*100-100</f>
        <v>16.536562431991044</v>
      </c>
      <c r="C14" s="137">
        <f>+C8/C5*100-100</f>
        <v>3.0020804606602383</v>
      </c>
      <c r="D14" s="138">
        <f>D8/D5*100-100</f>
        <v>4.2148108210163571</v>
      </c>
      <c r="E14" s="138">
        <f>E8/E5*100-100</f>
        <v>1.5245716119476356</v>
      </c>
      <c r="F14" s="55"/>
      <c r="G14" s="59"/>
    </row>
    <row r="15" spans="1:11">
      <c r="A15" s="21"/>
      <c r="B15" s="61"/>
      <c r="C15" s="62"/>
      <c r="D15" s="62"/>
      <c r="E15" s="62"/>
      <c r="F15" s="23"/>
      <c r="G15" s="22"/>
    </row>
    <row r="16" spans="1:11" ht="47.25">
      <c r="A16" s="28" t="s">
        <v>124</v>
      </c>
      <c r="B16" s="135">
        <f>+B11/B8*100-100</f>
        <v>58.171867932145574</v>
      </c>
      <c r="C16" s="135">
        <f>+C11/C8*100-100</f>
        <v>15.828027810380036</v>
      </c>
      <c r="D16" s="136">
        <f>D11/D8*100-100</f>
        <v>20.070759932951304</v>
      </c>
      <c r="E16" s="136">
        <f>E11/E8*100-100</f>
        <v>10.521997440456829</v>
      </c>
      <c r="F16" s="55"/>
      <c r="G16" s="59"/>
      <c r="H16" s="117"/>
      <c r="I16" s="117"/>
      <c r="J16" s="117"/>
      <c r="K16" s="117"/>
    </row>
    <row r="17" spans="1:7">
      <c r="A17" s="21"/>
      <c r="B17" s="21"/>
      <c r="C17" s="22"/>
      <c r="D17" s="22"/>
      <c r="E17" s="22"/>
      <c r="F17" s="23"/>
      <c r="G17" s="22"/>
    </row>
    <row r="20" spans="1:7">
      <c r="B20" s="29"/>
      <c r="C20" s="30"/>
      <c r="D20" s="31"/>
      <c r="E20" s="31"/>
      <c r="F20" s="31"/>
      <c r="G20" s="31"/>
    </row>
    <row r="21" spans="1:7">
      <c r="B21" s="31"/>
      <c r="C21" s="31"/>
      <c r="D21" s="32"/>
      <c r="E21" s="32"/>
      <c r="F21" s="31"/>
      <c r="G21" s="31"/>
    </row>
  </sheetData>
  <mergeCells count="2">
    <mergeCell ref="A1:G1"/>
    <mergeCell ref="F3:G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3"/>
  <sheetViews>
    <sheetView topLeftCell="A40" workbookViewId="0">
      <selection activeCell="H26" sqref="H26"/>
    </sheetView>
  </sheetViews>
  <sheetFormatPr defaultRowHeight="15.75"/>
  <cols>
    <col min="1" max="1" width="4" style="34" bestFit="1" customWidth="1"/>
    <col min="2" max="2" width="28.5703125" style="34" customWidth="1"/>
    <col min="3" max="3" width="3.7109375" style="34" customWidth="1"/>
    <col min="4" max="4" width="14.140625" style="35" customWidth="1"/>
    <col min="5" max="5" width="12.5703125" style="34" customWidth="1"/>
    <col min="6" max="6" width="17.5703125" style="35" bestFit="1" customWidth="1"/>
    <col min="7" max="7" width="15.7109375" style="34" bestFit="1" customWidth="1"/>
    <col min="8" max="8" width="10.5703125" style="34" bestFit="1" customWidth="1"/>
    <col min="9" max="9" width="16.42578125" style="35" bestFit="1" customWidth="1"/>
    <col min="10" max="10" width="20" style="45" customWidth="1"/>
    <col min="11" max="11" width="17.140625" style="130" customWidth="1"/>
    <col min="12" max="16384" width="9.140625" style="34"/>
  </cols>
  <sheetData>
    <row r="1" spans="1:12" ht="18.75">
      <c r="A1" s="296" t="s">
        <v>86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2" ht="18.75">
      <c r="A2" s="296" t="s">
        <v>125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2" ht="18.75">
      <c r="A3" s="134"/>
      <c r="B3" s="68"/>
      <c r="C3" s="68"/>
      <c r="D3" s="96"/>
      <c r="E3" s="68"/>
      <c r="F3" s="96" t="s">
        <v>87</v>
      </c>
      <c r="G3" s="68"/>
      <c r="H3" s="68"/>
      <c r="I3" s="68"/>
      <c r="J3" s="114" t="s">
        <v>92</v>
      </c>
      <c r="K3" s="115"/>
    </row>
    <row r="4" spans="1:12">
      <c r="A4" s="165"/>
      <c r="B4" s="166"/>
      <c r="C4" s="166"/>
      <c r="D4" s="297" t="s">
        <v>97</v>
      </c>
      <c r="E4" s="298"/>
      <c r="F4" s="299" t="s">
        <v>98</v>
      </c>
      <c r="G4" s="300"/>
      <c r="H4" s="299" t="s">
        <v>99</v>
      </c>
      <c r="I4" s="300"/>
      <c r="J4" s="301" t="s">
        <v>127</v>
      </c>
      <c r="K4" s="304" t="s">
        <v>128</v>
      </c>
    </row>
    <row r="5" spans="1:12" ht="30" customHeight="1">
      <c r="A5" s="167"/>
      <c r="B5" s="161"/>
      <c r="C5" s="161"/>
      <c r="D5" s="307" t="s">
        <v>94</v>
      </c>
      <c r="E5" s="308"/>
      <c r="F5" s="309" t="s">
        <v>126</v>
      </c>
      <c r="G5" s="310"/>
      <c r="H5" s="309" t="s">
        <v>126</v>
      </c>
      <c r="I5" s="310"/>
      <c r="J5" s="302"/>
      <c r="K5" s="305"/>
    </row>
    <row r="6" spans="1:12">
      <c r="A6" s="176" t="s">
        <v>0</v>
      </c>
      <c r="B6" s="177" t="s">
        <v>1</v>
      </c>
      <c r="C6" s="177" t="s">
        <v>2</v>
      </c>
      <c r="D6" s="178" t="s">
        <v>3</v>
      </c>
      <c r="E6" s="123" t="s">
        <v>4</v>
      </c>
      <c r="F6" s="179" t="s">
        <v>3</v>
      </c>
      <c r="G6" s="180" t="s">
        <v>4</v>
      </c>
      <c r="H6" s="179" t="s">
        <v>3</v>
      </c>
      <c r="I6" s="180" t="s">
        <v>4</v>
      </c>
      <c r="J6" s="303"/>
      <c r="K6" s="306"/>
    </row>
    <row r="7" spans="1:12">
      <c r="A7" s="167">
        <v>1</v>
      </c>
      <c r="B7" s="162" t="s">
        <v>5</v>
      </c>
      <c r="C7" s="163"/>
      <c r="D7" s="169"/>
      <c r="E7" s="99">
        <v>106791238.74394999</v>
      </c>
      <c r="F7" s="187"/>
      <c r="G7" s="188">
        <v>8368543.4044599999</v>
      </c>
      <c r="H7" s="169"/>
      <c r="I7" s="124">
        <v>46558665.508210003</v>
      </c>
      <c r="J7" s="168">
        <f>I7/G7*100-100</f>
        <v>456.35327748191696</v>
      </c>
      <c r="K7" s="129">
        <f>I7/I$47*100</f>
        <v>39.961420133892041</v>
      </c>
      <c r="L7" s="278">
        <f>K7+K11+K12</f>
        <v>45.594323634625738</v>
      </c>
    </row>
    <row r="8" spans="1:12">
      <c r="A8" s="167">
        <v>2</v>
      </c>
      <c r="B8" s="163" t="s">
        <v>91</v>
      </c>
      <c r="C8" s="163"/>
      <c r="D8" s="169"/>
      <c r="E8" s="99">
        <v>14397757.922489999</v>
      </c>
      <c r="F8" s="189"/>
      <c r="G8" s="189">
        <v>5721318.8602999989</v>
      </c>
      <c r="H8" s="169"/>
      <c r="I8" s="99">
        <v>5227459.8907199986</v>
      </c>
      <c r="J8" s="168">
        <f t="shared" ref="J8:J47" si="0">I8/G8*100-100</f>
        <v>-8.631907810747407</v>
      </c>
      <c r="K8" s="129">
        <f t="shared" ref="K8:K47" si="1">I8/I$47*100</f>
        <v>4.4867420198994976</v>
      </c>
    </row>
    <row r="9" spans="1:12">
      <c r="A9" s="167">
        <v>3</v>
      </c>
      <c r="B9" s="163" t="s">
        <v>7</v>
      </c>
      <c r="C9" s="163" t="s">
        <v>8</v>
      </c>
      <c r="D9" s="169">
        <v>472023.051022142</v>
      </c>
      <c r="E9" s="99">
        <v>10776856.443050001</v>
      </c>
      <c r="F9" s="189">
        <v>246404.056950353</v>
      </c>
      <c r="G9" s="189">
        <v>4963318.2968499996</v>
      </c>
      <c r="H9" s="170">
        <v>158228.45876792099</v>
      </c>
      <c r="I9" s="124">
        <v>4134660.3015600001</v>
      </c>
      <c r="J9" s="168">
        <f t="shared" si="0"/>
        <v>-16.695644843408743</v>
      </c>
      <c r="K9" s="129">
        <f t="shared" si="1"/>
        <v>3.5487893739658056</v>
      </c>
    </row>
    <row r="10" spans="1:12">
      <c r="A10" s="167">
        <v>4</v>
      </c>
      <c r="B10" s="163" t="s">
        <v>10</v>
      </c>
      <c r="C10" s="163" t="s">
        <v>11</v>
      </c>
      <c r="D10" s="169">
        <v>15887379.010000212</v>
      </c>
      <c r="E10" s="99">
        <v>8754390.5759400018</v>
      </c>
      <c r="F10" s="189">
        <v>7010768.1064583203</v>
      </c>
      <c r="G10" s="189">
        <v>4158608.7717199987</v>
      </c>
      <c r="H10" s="169">
        <v>6807663.9249806488</v>
      </c>
      <c r="I10" s="99">
        <v>4019914.0840299991</v>
      </c>
      <c r="J10" s="168">
        <f t="shared" si="0"/>
        <v>-3.3351222801522482</v>
      </c>
      <c r="K10" s="129">
        <f t="shared" si="1"/>
        <v>3.4503024058055445</v>
      </c>
    </row>
    <row r="11" spans="1:12">
      <c r="A11" s="167">
        <v>5</v>
      </c>
      <c r="B11" s="162" t="s">
        <v>6</v>
      </c>
      <c r="C11" s="163"/>
      <c r="D11" s="169"/>
      <c r="E11" s="99">
        <v>2414300.6316999998</v>
      </c>
      <c r="F11" s="189"/>
      <c r="G11" s="189">
        <v>852185.18840999994</v>
      </c>
      <c r="H11" s="169"/>
      <c r="I11" s="99">
        <v>2826018.7436700002</v>
      </c>
      <c r="J11" s="168">
        <f t="shared" si="0"/>
        <v>231.62026072557802</v>
      </c>
      <c r="K11" s="129">
        <f t="shared" si="1"/>
        <v>2.4255790214205479</v>
      </c>
    </row>
    <row r="12" spans="1:12">
      <c r="A12" s="167">
        <v>6</v>
      </c>
      <c r="B12" s="33" t="s">
        <v>15</v>
      </c>
      <c r="C12" s="163"/>
      <c r="D12" s="169"/>
      <c r="E12" s="99">
        <v>12326544.49594</v>
      </c>
      <c r="F12" s="189"/>
      <c r="G12" s="190">
        <v>2976104.5733099999</v>
      </c>
      <c r="H12" s="169"/>
      <c r="I12" s="124">
        <v>3736822.8433400001</v>
      </c>
      <c r="J12" s="168">
        <f t="shared" si="0"/>
        <v>25.560871645848636</v>
      </c>
      <c r="K12" s="129">
        <f t="shared" si="1"/>
        <v>3.2073244793131499</v>
      </c>
    </row>
    <row r="13" spans="1:12">
      <c r="A13" s="167">
        <v>7</v>
      </c>
      <c r="B13" s="163" t="s">
        <v>9</v>
      </c>
      <c r="C13" s="163"/>
      <c r="D13" s="169"/>
      <c r="E13" s="99">
        <v>8226838.6849600002</v>
      </c>
      <c r="F13" s="189"/>
      <c r="G13" s="189">
        <v>2934053.1889700005</v>
      </c>
      <c r="H13" s="169"/>
      <c r="I13" s="99">
        <v>4519438.1639999999</v>
      </c>
      <c r="J13" s="168">
        <f t="shared" si="0"/>
        <v>54.033954837285989</v>
      </c>
      <c r="K13" s="129">
        <f t="shared" si="1"/>
        <v>3.879045184594105</v>
      </c>
    </row>
    <row r="14" spans="1:12">
      <c r="A14" s="167">
        <v>8</v>
      </c>
      <c r="B14" s="163" t="s">
        <v>74</v>
      </c>
      <c r="C14" s="163"/>
      <c r="D14" s="169"/>
      <c r="E14" s="99">
        <v>5142817.0292799994</v>
      </c>
      <c r="F14" s="189"/>
      <c r="G14" s="189">
        <v>2330303.9687199998</v>
      </c>
      <c r="H14" s="169"/>
      <c r="I14" s="99">
        <v>2636838.6512499996</v>
      </c>
      <c r="J14" s="168">
        <f t="shared" si="0"/>
        <v>13.154278868536394</v>
      </c>
      <c r="K14" s="129">
        <f t="shared" si="1"/>
        <v>2.2632052705485197</v>
      </c>
    </row>
    <row r="15" spans="1:12">
      <c r="A15" s="167">
        <v>9</v>
      </c>
      <c r="B15" s="163" t="s">
        <v>12</v>
      </c>
      <c r="C15" s="163"/>
      <c r="D15" s="169"/>
      <c r="E15" s="99">
        <v>7717836.82388</v>
      </c>
      <c r="F15" s="189"/>
      <c r="G15" s="189">
        <v>3143629.92631</v>
      </c>
      <c r="H15" s="169"/>
      <c r="I15" s="99">
        <v>3070932.7311199997</v>
      </c>
      <c r="J15" s="168">
        <f t="shared" si="0"/>
        <v>-2.3125239577844496</v>
      </c>
      <c r="K15" s="129">
        <f t="shared" si="1"/>
        <v>2.6357893150860816</v>
      </c>
    </row>
    <row r="16" spans="1:12">
      <c r="A16" s="167">
        <v>10</v>
      </c>
      <c r="B16" s="163" t="s">
        <v>17</v>
      </c>
      <c r="C16" s="163" t="s">
        <v>14</v>
      </c>
      <c r="D16" s="169">
        <v>15598659.990665721</v>
      </c>
      <c r="E16" s="99">
        <v>4590856.2244199999</v>
      </c>
      <c r="F16" s="189">
        <v>10109880.586230623</v>
      </c>
      <c r="G16" s="189">
        <v>2886683.8681900003</v>
      </c>
      <c r="H16" s="169">
        <v>6626717.6546316389</v>
      </c>
      <c r="I16" s="99">
        <v>2021425.6480100001</v>
      </c>
      <c r="J16" s="168">
        <f t="shared" si="0"/>
        <v>-29.97412462496392</v>
      </c>
      <c r="K16" s="129">
        <f t="shared" si="1"/>
        <v>1.7349947363785214</v>
      </c>
    </row>
    <row r="17" spans="1:11">
      <c r="A17" s="167">
        <v>11</v>
      </c>
      <c r="B17" s="163" t="s">
        <v>16</v>
      </c>
      <c r="C17" s="163"/>
      <c r="D17" s="169"/>
      <c r="E17" s="99">
        <v>16357191.729509998</v>
      </c>
      <c r="F17" s="189"/>
      <c r="G17" s="189">
        <v>5876733.441469999</v>
      </c>
      <c r="H17" s="169"/>
      <c r="I17" s="99">
        <v>1481211.0975799996</v>
      </c>
      <c r="J17" s="168">
        <f t="shared" si="0"/>
        <v>-74.79533294589092</v>
      </c>
      <c r="K17" s="129">
        <f t="shared" si="1"/>
        <v>1.2713272240790519</v>
      </c>
    </row>
    <row r="18" spans="1:11">
      <c r="A18" s="167">
        <v>12</v>
      </c>
      <c r="B18" s="33" t="s">
        <v>75</v>
      </c>
      <c r="C18" s="163"/>
      <c r="D18" s="169"/>
      <c r="E18" s="99">
        <v>7099647.5832899995</v>
      </c>
      <c r="F18" s="189"/>
      <c r="G18" s="189">
        <v>3408604.3554600002</v>
      </c>
      <c r="H18" s="169"/>
      <c r="I18" s="99">
        <v>1639216.5339100002</v>
      </c>
      <c r="J18" s="168">
        <f t="shared" si="0"/>
        <v>-51.909451406871085</v>
      </c>
      <c r="K18" s="129">
        <f t="shared" si="1"/>
        <v>1.406943688934744</v>
      </c>
    </row>
    <row r="19" spans="1:11">
      <c r="A19" s="167">
        <v>13</v>
      </c>
      <c r="B19" s="163" t="s">
        <v>13</v>
      </c>
      <c r="C19" s="163" t="s">
        <v>14</v>
      </c>
      <c r="D19" s="169">
        <v>4301045</v>
      </c>
      <c r="E19" s="99">
        <v>7683706.4492199998</v>
      </c>
      <c r="F19" s="190">
        <v>2074865</v>
      </c>
      <c r="G19" s="190">
        <v>3457283.8959400002</v>
      </c>
      <c r="H19" s="171">
        <v>2622100</v>
      </c>
      <c r="I19" s="124">
        <v>5533248.6799999997</v>
      </c>
      <c r="J19" s="168">
        <f t="shared" si="0"/>
        <v>60.046118471724924</v>
      </c>
      <c r="K19" s="129">
        <f t="shared" si="1"/>
        <v>4.7492013096421886</v>
      </c>
    </row>
    <row r="20" spans="1:11">
      <c r="A20" s="167">
        <v>14</v>
      </c>
      <c r="B20" s="163" t="s">
        <v>18</v>
      </c>
      <c r="C20" s="163"/>
      <c r="D20" s="169"/>
      <c r="E20" s="99">
        <v>3224130.4974000002</v>
      </c>
      <c r="F20" s="189"/>
      <c r="G20" s="190">
        <v>1505428.03773</v>
      </c>
      <c r="H20" s="169"/>
      <c r="I20" s="124">
        <v>1888465.0960899999</v>
      </c>
      <c r="J20" s="168">
        <f t="shared" si="0"/>
        <v>25.443730869897479</v>
      </c>
      <c r="K20" s="129">
        <f t="shared" si="1"/>
        <v>1.6208743590328183</v>
      </c>
    </row>
    <row r="21" spans="1:11">
      <c r="A21" s="167">
        <v>15</v>
      </c>
      <c r="B21" s="33" t="s">
        <v>81</v>
      </c>
      <c r="C21" s="163"/>
      <c r="D21" s="169"/>
      <c r="E21" s="99">
        <v>3629816.6060000001</v>
      </c>
      <c r="F21" s="189"/>
      <c r="G21" s="189">
        <v>1427384.5279999999</v>
      </c>
      <c r="H21" s="169"/>
      <c r="I21" s="124">
        <v>1354188.7210000001</v>
      </c>
      <c r="J21" s="168">
        <f t="shared" si="0"/>
        <v>-5.127966960841249</v>
      </c>
      <c r="K21" s="129">
        <f t="shared" si="1"/>
        <v>1.1623035976174274</v>
      </c>
    </row>
    <row r="22" spans="1:11">
      <c r="A22" s="167">
        <v>16</v>
      </c>
      <c r="B22" s="163" t="s">
        <v>20</v>
      </c>
      <c r="C22" s="163"/>
      <c r="D22" s="169"/>
      <c r="E22" s="99">
        <v>2377207.4081000001</v>
      </c>
      <c r="F22" s="189"/>
      <c r="G22" s="189">
        <v>806916.99933000002</v>
      </c>
      <c r="H22" s="169"/>
      <c r="I22" s="99">
        <v>1288332.17863</v>
      </c>
      <c r="J22" s="168">
        <f t="shared" si="0"/>
        <v>59.661053082253687</v>
      </c>
      <c r="K22" s="129">
        <f t="shared" si="1"/>
        <v>1.1057787610593655</v>
      </c>
    </row>
    <row r="23" spans="1:11">
      <c r="A23" s="167">
        <v>17</v>
      </c>
      <c r="B23" s="163" t="s">
        <v>23</v>
      </c>
      <c r="C23" s="163"/>
      <c r="D23" s="169"/>
      <c r="E23" s="99">
        <v>2043731.5893600003</v>
      </c>
      <c r="F23" s="189"/>
      <c r="G23" s="189">
        <v>383584.32337000006</v>
      </c>
      <c r="H23" s="169"/>
      <c r="I23" s="99">
        <v>1291844.0647199999</v>
      </c>
      <c r="J23" s="168">
        <f t="shared" si="0"/>
        <v>236.78228905979176</v>
      </c>
      <c r="K23" s="129">
        <f t="shared" si="1"/>
        <v>1.1087930217554784</v>
      </c>
    </row>
    <row r="24" spans="1:11">
      <c r="A24" s="167">
        <v>18</v>
      </c>
      <c r="B24" s="163" t="s">
        <v>80</v>
      </c>
      <c r="C24" s="163"/>
      <c r="D24" s="169"/>
      <c r="E24" s="99">
        <v>2515320.8325</v>
      </c>
      <c r="F24" s="189"/>
      <c r="G24" s="189">
        <v>954087.72</v>
      </c>
      <c r="H24" s="169"/>
      <c r="I24" s="99">
        <v>1227940.1599999999</v>
      </c>
      <c r="J24" s="168">
        <f t="shared" si="0"/>
        <v>28.703067260943243</v>
      </c>
      <c r="K24" s="129">
        <f t="shared" si="1"/>
        <v>1.0539441390214614</v>
      </c>
    </row>
    <row r="25" spans="1:11">
      <c r="A25" s="167">
        <v>19</v>
      </c>
      <c r="B25" s="163" t="s">
        <v>82</v>
      </c>
      <c r="C25" s="163"/>
      <c r="D25" s="169"/>
      <c r="E25" s="99">
        <v>2219429.7316000001</v>
      </c>
      <c r="F25" s="189"/>
      <c r="G25" s="190">
        <v>656039.75797999999</v>
      </c>
      <c r="H25" s="169"/>
      <c r="I25" s="124">
        <v>896632.47744000005</v>
      </c>
      <c r="J25" s="168">
        <f t="shared" si="0"/>
        <v>36.673496771111047</v>
      </c>
      <c r="K25" s="129">
        <f t="shared" si="1"/>
        <v>0.76958191875912008</v>
      </c>
    </row>
    <row r="26" spans="1:11">
      <c r="A26" s="167">
        <v>20</v>
      </c>
      <c r="B26" s="163" t="s">
        <v>79</v>
      </c>
      <c r="C26" s="163"/>
      <c r="D26" s="169"/>
      <c r="E26" s="99">
        <v>3083186.9345899997</v>
      </c>
      <c r="F26" s="189"/>
      <c r="G26" s="189">
        <v>1073725.6328299998</v>
      </c>
      <c r="H26" s="169"/>
      <c r="I26" s="99">
        <v>1331267.29131</v>
      </c>
      <c r="J26" s="168">
        <f t="shared" si="0"/>
        <v>23.985797731325647</v>
      </c>
      <c r="K26" s="129">
        <f t="shared" si="1"/>
        <v>1.1426300766538584</v>
      </c>
    </row>
    <row r="27" spans="1:11">
      <c r="A27" s="167">
        <v>21</v>
      </c>
      <c r="B27" s="164" t="s">
        <v>73</v>
      </c>
      <c r="C27" s="163"/>
      <c r="D27" s="169"/>
      <c r="E27" s="99">
        <v>4514096.9005399998</v>
      </c>
      <c r="F27" s="189"/>
      <c r="G27" s="190">
        <v>1451531.1075299999</v>
      </c>
      <c r="H27" s="169"/>
      <c r="I27" s="124">
        <v>1356601.9159299999</v>
      </c>
      <c r="J27" s="168">
        <f t="shared" si="0"/>
        <v>-6.5399350456592344</v>
      </c>
      <c r="K27" s="129">
        <f t="shared" si="1"/>
        <v>1.1643748489174823</v>
      </c>
    </row>
    <row r="28" spans="1:11">
      <c r="A28" s="167">
        <v>22</v>
      </c>
      <c r="B28" s="163" t="s">
        <v>22</v>
      </c>
      <c r="C28" s="163"/>
      <c r="D28" s="169"/>
      <c r="E28" s="99">
        <v>2042195.8914999999</v>
      </c>
      <c r="F28" s="189"/>
      <c r="G28" s="189">
        <v>487422.81842999998</v>
      </c>
      <c r="H28" s="169"/>
      <c r="I28" s="99">
        <v>704859.91428999999</v>
      </c>
      <c r="J28" s="168">
        <f t="shared" si="0"/>
        <v>44.609543837190444</v>
      </c>
      <c r="K28" s="129">
        <f t="shared" si="1"/>
        <v>0.60498304371535117</v>
      </c>
    </row>
    <row r="29" spans="1:11">
      <c r="A29" s="167">
        <v>23</v>
      </c>
      <c r="B29" s="163" t="s">
        <v>21</v>
      </c>
      <c r="C29" s="163"/>
      <c r="D29" s="169"/>
      <c r="E29" s="99">
        <v>1222663.6399500004</v>
      </c>
      <c r="F29" s="189"/>
      <c r="G29" s="189">
        <v>551630.21853999991</v>
      </c>
      <c r="H29" s="169"/>
      <c r="I29" s="99">
        <v>551135.13698000007</v>
      </c>
      <c r="J29" s="168">
        <f t="shared" si="0"/>
        <v>-8.9748810590933203E-2</v>
      </c>
      <c r="K29" s="129">
        <f t="shared" si="1"/>
        <v>0.47304067930220756</v>
      </c>
    </row>
    <row r="30" spans="1:11">
      <c r="A30" s="167">
        <v>24</v>
      </c>
      <c r="B30" s="163" t="s">
        <v>19</v>
      </c>
      <c r="C30" s="163" t="s">
        <v>14</v>
      </c>
      <c r="D30" s="169">
        <v>13879592</v>
      </c>
      <c r="E30" s="99">
        <v>2058685.25238</v>
      </c>
      <c r="F30" s="190">
        <v>4271697</v>
      </c>
      <c r="G30" s="190">
        <v>621267.00438000006</v>
      </c>
      <c r="H30" s="171">
        <v>3717261</v>
      </c>
      <c r="I30" s="124">
        <v>593937.38399999996</v>
      </c>
      <c r="J30" s="168">
        <f t="shared" si="0"/>
        <v>-4.3990136587527218</v>
      </c>
      <c r="K30" s="129">
        <f t="shared" si="1"/>
        <v>0.50977795596532904</v>
      </c>
    </row>
    <row r="31" spans="1:11">
      <c r="A31" s="167">
        <v>25</v>
      </c>
      <c r="B31" s="33" t="s">
        <v>76</v>
      </c>
      <c r="C31" s="163"/>
      <c r="D31" s="169"/>
      <c r="E31" s="99">
        <v>1150769.3160000001</v>
      </c>
      <c r="F31" s="189"/>
      <c r="G31" s="190">
        <v>549978.91200000001</v>
      </c>
      <c r="H31" s="169"/>
      <c r="I31" s="124">
        <v>374177.33668000001</v>
      </c>
      <c r="J31" s="168">
        <f t="shared" si="0"/>
        <v>-31.965148387362163</v>
      </c>
      <c r="K31" s="129">
        <f t="shared" si="1"/>
        <v>0.32115735260954908</v>
      </c>
    </row>
    <row r="32" spans="1:11">
      <c r="A32" s="167">
        <v>26</v>
      </c>
      <c r="B32" s="163" t="s">
        <v>32</v>
      </c>
      <c r="C32" s="163"/>
      <c r="D32" s="169"/>
      <c r="E32" s="99">
        <v>1329969.40157</v>
      </c>
      <c r="F32" s="189"/>
      <c r="G32" s="189">
        <v>724118.5496400001</v>
      </c>
      <c r="H32" s="169"/>
      <c r="I32" s="99">
        <v>503695.07801</v>
      </c>
      <c r="J32" s="168">
        <f t="shared" si="0"/>
        <v>-30.440246523112123</v>
      </c>
      <c r="K32" s="129">
        <f t="shared" si="1"/>
        <v>0.43232275693515665</v>
      </c>
    </row>
    <row r="33" spans="1:11">
      <c r="A33" s="167">
        <v>27</v>
      </c>
      <c r="B33" s="33" t="s">
        <v>77</v>
      </c>
      <c r="C33" s="163"/>
      <c r="D33" s="169"/>
      <c r="E33" s="99">
        <v>897311.47450000001</v>
      </c>
      <c r="F33" s="189"/>
      <c r="G33" s="189">
        <v>349274.49650000001</v>
      </c>
      <c r="H33" s="169"/>
      <c r="I33" s="124">
        <v>383095.02549999999</v>
      </c>
      <c r="J33" s="168">
        <f t="shared" si="0"/>
        <v>9.6830800241379791</v>
      </c>
      <c r="K33" s="129">
        <f t="shared" si="1"/>
        <v>0.32881142743470687</v>
      </c>
    </row>
    <row r="34" spans="1:11">
      <c r="A34" s="167">
        <v>28</v>
      </c>
      <c r="B34" s="163" t="s">
        <v>29</v>
      </c>
      <c r="C34" s="163" t="s">
        <v>14</v>
      </c>
      <c r="D34" s="169">
        <v>2517917.7992172199</v>
      </c>
      <c r="E34" s="99">
        <v>361384.04317000002</v>
      </c>
      <c r="F34" s="189">
        <v>993538.599998474</v>
      </c>
      <c r="G34" s="189">
        <v>145899.4547</v>
      </c>
      <c r="H34" s="169">
        <v>1437823</v>
      </c>
      <c r="I34" s="99">
        <v>230275.68569000001</v>
      </c>
      <c r="J34" s="168">
        <f t="shared" si="0"/>
        <v>57.83176583044488</v>
      </c>
      <c r="K34" s="129">
        <f t="shared" si="1"/>
        <v>0.19764620231341223</v>
      </c>
    </row>
    <row r="35" spans="1:11">
      <c r="A35" s="167">
        <v>29</v>
      </c>
      <c r="B35" s="163" t="s">
        <v>24</v>
      </c>
      <c r="C35" s="163"/>
      <c r="D35" s="169"/>
      <c r="E35" s="99">
        <v>760129.21036999999</v>
      </c>
      <c r="F35" s="189"/>
      <c r="G35" s="190">
        <v>262986.28275000001</v>
      </c>
      <c r="H35" s="169"/>
      <c r="I35" s="124">
        <v>338617.65188000002</v>
      </c>
      <c r="J35" s="168">
        <f t="shared" si="0"/>
        <v>28.758674535848968</v>
      </c>
      <c r="K35" s="129">
        <f t="shared" si="1"/>
        <v>0.2906363853822776</v>
      </c>
    </row>
    <row r="36" spans="1:11">
      <c r="A36" s="167">
        <v>30</v>
      </c>
      <c r="B36" s="163" t="s">
        <v>27</v>
      </c>
      <c r="C36" s="163" t="s">
        <v>14</v>
      </c>
      <c r="D36" s="169">
        <v>3817271</v>
      </c>
      <c r="E36" s="99">
        <v>583609.91006999998</v>
      </c>
      <c r="F36" s="189">
        <v>2394862</v>
      </c>
      <c r="G36" s="189">
        <v>283600.8198</v>
      </c>
      <c r="H36" s="169">
        <v>6818103</v>
      </c>
      <c r="I36" s="99">
        <v>444953.30974999996</v>
      </c>
      <c r="J36" s="168">
        <f>I36/G36*100-100</f>
        <v>56.894225504633027</v>
      </c>
      <c r="K36" s="129">
        <f t="shared" si="1"/>
        <v>0.38190454895555609</v>
      </c>
    </row>
    <row r="37" spans="1:11">
      <c r="A37" s="167">
        <v>31</v>
      </c>
      <c r="B37" s="163" t="s">
        <v>31</v>
      </c>
      <c r="C37" s="163" t="s">
        <v>14</v>
      </c>
      <c r="D37" s="169">
        <v>3228795.769653324</v>
      </c>
      <c r="E37" s="99">
        <v>479632.17369000003</v>
      </c>
      <c r="F37" s="189">
        <v>1253153.1995849609</v>
      </c>
      <c r="G37" s="189">
        <v>159659.95285</v>
      </c>
      <c r="H37" s="169">
        <v>1144679.699707031</v>
      </c>
      <c r="I37" s="99">
        <v>179076.625</v>
      </c>
      <c r="J37" s="168">
        <f t="shared" si="0"/>
        <v>12.161266368556369</v>
      </c>
      <c r="K37" s="129">
        <f t="shared" si="1"/>
        <v>0.1537019192812247</v>
      </c>
    </row>
    <row r="38" spans="1:11">
      <c r="A38" s="167">
        <v>32</v>
      </c>
      <c r="B38" s="163" t="s">
        <v>83</v>
      </c>
      <c r="C38" s="163"/>
      <c r="D38" s="169"/>
      <c r="E38" s="99">
        <v>697378.28518999997</v>
      </c>
      <c r="F38" s="189"/>
      <c r="G38" s="190">
        <v>388261.95487000002</v>
      </c>
      <c r="H38" s="169"/>
      <c r="I38" s="124">
        <v>299773.09142000001</v>
      </c>
      <c r="J38" s="168">
        <f t="shared" si="0"/>
        <v>-22.79102094348346</v>
      </c>
      <c r="K38" s="129">
        <f t="shared" si="1"/>
        <v>0.25729600108400541</v>
      </c>
    </row>
    <row r="39" spans="1:11">
      <c r="A39" s="167">
        <v>33</v>
      </c>
      <c r="B39" s="163" t="s">
        <v>25</v>
      </c>
      <c r="C39" s="163" t="s">
        <v>14</v>
      </c>
      <c r="D39" s="169">
        <v>38579.111923605167</v>
      </c>
      <c r="E39" s="99">
        <v>572791.63180999993</v>
      </c>
      <c r="F39" s="189">
        <v>14910.077003955867</v>
      </c>
      <c r="G39" s="189">
        <v>191224.52765</v>
      </c>
      <c r="H39" s="169">
        <v>23234.860005557541</v>
      </c>
      <c r="I39" s="99">
        <v>299541.9509</v>
      </c>
      <c r="J39" s="168">
        <f t="shared" si="0"/>
        <v>56.644105534544366</v>
      </c>
      <c r="K39" s="129">
        <f t="shared" si="1"/>
        <v>0.25709761259222064</v>
      </c>
    </row>
    <row r="40" spans="1:11">
      <c r="A40" s="167">
        <v>34</v>
      </c>
      <c r="B40" s="33" t="s">
        <v>84</v>
      </c>
      <c r="C40" s="163"/>
      <c r="D40" s="169"/>
      <c r="E40" s="99">
        <v>252156.25397000002</v>
      </c>
      <c r="F40" s="189"/>
      <c r="G40" s="189">
        <v>110782.96471999999</v>
      </c>
      <c r="H40" s="169"/>
      <c r="I40" s="99">
        <v>233052.01202000002</v>
      </c>
      <c r="J40" s="168">
        <f t="shared" si="0"/>
        <v>110.36809459742364</v>
      </c>
      <c r="K40" s="129">
        <f t="shared" si="1"/>
        <v>0.20002913021074106</v>
      </c>
    </row>
    <row r="41" spans="1:11">
      <c r="A41" s="167">
        <v>35</v>
      </c>
      <c r="B41" s="33" t="s">
        <v>78</v>
      </c>
      <c r="C41" s="163"/>
      <c r="D41" s="169"/>
      <c r="E41" s="99">
        <v>320603.59862</v>
      </c>
      <c r="F41" s="189"/>
      <c r="G41" s="190">
        <v>32943.628250000002</v>
      </c>
      <c r="H41" s="169"/>
      <c r="I41" s="124">
        <v>60049.288489999999</v>
      </c>
      <c r="J41" s="168">
        <f t="shared" si="0"/>
        <v>82.278916075371853</v>
      </c>
      <c r="K41" s="129">
        <f t="shared" si="1"/>
        <v>5.1540455893587196E-2</v>
      </c>
    </row>
    <row r="42" spans="1:11">
      <c r="A42" s="167">
        <v>36</v>
      </c>
      <c r="B42" s="163" t="s">
        <v>28</v>
      </c>
      <c r="C42" s="163"/>
      <c r="D42" s="169"/>
      <c r="E42" s="99">
        <v>251678.62015</v>
      </c>
      <c r="F42" s="189"/>
      <c r="G42" s="190">
        <v>94742.4283</v>
      </c>
      <c r="H42" s="169"/>
      <c r="I42" s="124">
        <v>125043.22818000001</v>
      </c>
      <c r="J42" s="168">
        <f t="shared" si="0"/>
        <v>31.982291802837409</v>
      </c>
      <c r="K42" s="129">
        <f t="shared" si="1"/>
        <v>0.107324918393934</v>
      </c>
    </row>
    <row r="43" spans="1:11">
      <c r="A43" s="167">
        <v>37</v>
      </c>
      <c r="B43" s="163" t="s">
        <v>33</v>
      </c>
      <c r="C43" s="163"/>
      <c r="D43" s="169"/>
      <c r="E43" s="99">
        <v>178711.97456999999</v>
      </c>
      <c r="F43" s="189"/>
      <c r="G43" s="190">
        <v>72797.373810000005</v>
      </c>
      <c r="H43" s="169"/>
      <c r="I43" s="124">
        <v>86462.769369999995</v>
      </c>
      <c r="J43" s="168">
        <f t="shared" si="0"/>
        <v>18.77182492278699</v>
      </c>
      <c r="K43" s="129">
        <f t="shared" si="1"/>
        <v>7.4211213208529511E-2</v>
      </c>
    </row>
    <row r="44" spans="1:11">
      <c r="A44" s="167">
        <v>38</v>
      </c>
      <c r="B44" s="163" t="s">
        <v>26</v>
      </c>
      <c r="C44" s="163"/>
      <c r="D44" s="169"/>
      <c r="E44" s="99">
        <v>269283.22994999995</v>
      </c>
      <c r="F44" s="189"/>
      <c r="G44" s="189">
        <v>115679.04166</v>
      </c>
      <c r="H44" s="169"/>
      <c r="I44" s="99">
        <v>89376.938600000009</v>
      </c>
      <c r="J44" s="168">
        <f t="shared" si="0"/>
        <v>-22.737137758545984</v>
      </c>
      <c r="K44" s="129">
        <f t="shared" si="1"/>
        <v>7.6712452014885676E-2</v>
      </c>
    </row>
    <row r="45" spans="1:11">
      <c r="A45" s="167">
        <v>39</v>
      </c>
      <c r="B45" s="33" t="s">
        <v>30</v>
      </c>
      <c r="C45" s="163"/>
      <c r="D45" s="169"/>
      <c r="E45" s="99">
        <v>47872.94713</v>
      </c>
      <c r="F45" s="191"/>
      <c r="G45" s="190">
        <v>9121.9677499999998</v>
      </c>
      <c r="H45" s="172"/>
      <c r="I45" s="124">
        <v>20205.912250000001</v>
      </c>
      <c r="J45" s="168">
        <f t="shared" si="0"/>
        <v>121.50826229351668</v>
      </c>
      <c r="K45" s="129">
        <f t="shared" si="1"/>
        <v>1.7342785490027018E-2</v>
      </c>
    </row>
    <row r="46" spans="1:11">
      <c r="A46" s="167">
        <v>40</v>
      </c>
      <c r="B46" s="163" t="s">
        <v>34</v>
      </c>
      <c r="C46" s="163"/>
      <c r="D46" s="174"/>
      <c r="E46" s="175">
        <f>E47-SUM(E7:E45)</f>
        <v>27666470.865839928</v>
      </c>
      <c r="F46" s="192"/>
      <c r="G46" s="175">
        <f>G47-SUM(G7:G45)</f>
        <v>9172309.161679998</v>
      </c>
      <c r="H46" s="173"/>
      <c r="I46" s="175">
        <f>I47-SUM(I7:I45)</f>
        <v>12950583.224559993</v>
      </c>
      <c r="J46" s="168">
        <f>I46/G46*100-100</f>
        <v>41.192179594914222</v>
      </c>
      <c r="K46" s="129">
        <f t="shared" si="1"/>
        <v>11.115518272840481</v>
      </c>
    </row>
    <row r="47" spans="1:11" s="37" customFormat="1">
      <c r="A47" s="181"/>
      <c r="B47" s="182" t="s">
        <v>35</v>
      </c>
      <c r="C47" s="65"/>
      <c r="D47" s="183"/>
      <c r="E47" s="98">
        <v>277030201.55814999</v>
      </c>
      <c r="F47" s="194"/>
      <c r="G47" s="193">
        <v>73659771.405159995</v>
      </c>
      <c r="H47" s="181"/>
      <c r="I47" s="67">
        <v>116509036.34609</v>
      </c>
      <c r="J47" s="184">
        <f t="shared" si="0"/>
        <v>58.171867932145602</v>
      </c>
      <c r="K47" s="185">
        <f t="shared" si="1"/>
        <v>100</v>
      </c>
    </row>
    <row r="48" spans="1:11">
      <c r="F48" s="36"/>
      <c r="G48" s="36"/>
      <c r="H48" s="36"/>
      <c r="I48" s="36"/>
    </row>
    <row r="49" spans="4:10">
      <c r="D49" s="36"/>
      <c r="E49" s="36"/>
      <c r="G49" s="38"/>
      <c r="H49" s="38"/>
      <c r="I49" s="237"/>
    </row>
    <row r="50" spans="4:10">
      <c r="E50" s="38"/>
      <c r="J50" s="46"/>
    </row>
    <row r="52" spans="4:10">
      <c r="F52" s="66"/>
      <c r="G52" s="39"/>
      <c r="H52" s="39"/>
      <c r="I52" s="66"/>
    </row>
    <row r="53" spans="4:10">
      <c r="E53" s="39" t="s">
        <v>36</v>
      </c>
    </row>
  </sheetData>
  <sortState ref="B7:I45">
    <sortCondition descending="1" ref="I7"/>
  </sortState>
  <mergeCells count="10">
    <mergeCell ref="A1:K1"/>
    <mergeCell ref="D4:E4"/>
    <mergeCell ref="F4:G4"/>
    <mergeCell ref="H4:I4"/>
    <mergeCell ref="A2:K2"/>
    <mergeCell ref="J4:J6"/>
    <mergeCell ref="K4:K6"/>
    <mergeCell ref="D5:E5"/>
    <mergeCell ref="F5:G5"/>
    <mergeCell ref="H5:I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6"/>
  <sheetViews>
    <sheetView topLeftCell="A10" workbookViewId="0">
      <selection activeCell="H27" sqref="H27"/>
    </sheetView>
  </sheetViews>
  <sheetFormatPr defaultRowHeight="15"/>
  <cols>
    <col min="1" max="1" width="4.42578125" style="5" bestFit="1" customWidth="1"/>
    <col min="2" max="2" width="35.42578125" style="1" customWidth="1"/>
    <col min="3" max="5" width="17" style="6" customWidth="1"/>
    <col min="6" max="6" width="20.28515625" style="2" customWidth="1"/>
    <col min="7" max="7" width="17.28515625" style="102" customWidth="1"/>
    <col min="8" max="16384" width="9.140625" style="1"/>
  </cols>
  <sheetData>
    <row r="1" spans="1:7" ht="18.75">
      <c r="A1" s="296" t="s">
        <v>88</v>
      </c>
      <c r="B1" s="296"/>
      <c r="C1" s="296"/>
      <c r="D1" s="296"/>
      <c r="E1" s="296"/>
      <c r="F1" s="296"/>
      <c r="G1" s="296"/>
    </row>
    <row r="2" spans="1:7" ht="18.75">
      <c r="A2" s="296" t="s">
        <v>130</v>
      </c>
      <c r="B2" s="296"/>
      <c r="C2" s="296"/>
      <c r="D2" s="296"/>
      <c r="E2" s="296"/>
      <c r="F2" s="296"/>
      <c r="G2" s="296"/>
    </row>
    <row r="3" spans="1:7" ht="18.75">
      <c r="A3" s="68"/>
      <c r="B3" s="311" t="s">
        <v>87</v>
      </c>
      <c r="C3" s="311"/>
      <c r="D3" s="311"/>
      <c r="E3" s="311"/>
      <c r="F3" s="114" t="s">
        <v>92</v>
      </c>
      <c r="G3" s="101"/>
    </row>
    <row r="4" spans="1:7" s="128" customFormat="1" ht="30" customHeight="1">
      <c r="A4" s="125" t="s">
        <v>0</v>
      </c>
      <c r="B4" s="126" t="s">
        <v>1</v>
      </c>
      <c r="C4" s="127" t="s">
        <v>85</v>
      </c>
      <c r="D4" s="100" t="s">
        <v>85</v>
      </c>
      <c r="E4" s="63" t="s">
        <v>93</v>
      </c>
      <c r="F4" s="301" t="s">
        <v>127</v>
      </c>
      <c r="G4" s="312" t="s">
        <v>129</v>
      </c>
    </row>
    <row r="5" spans="1:7">
      <c r="A5" s="118"/>
      <c r="B5" s="119"/>
      <c r="C5" s="120" t="s">
        <v>90</v>
      </c>
      <c r="D5" s="122" t="s">
        <v>90</v>
      </c>
      <c r="E5" s="120" t="s">
        <v>95</v>
      </c>
      <c r="F5" s="302"/>
      <c r="G5" s="313"/>
    </row>
    <row r="6" spans="1:7">
      <c r="A6" s="3"/>
      <c r="B6" s="4"/>
      <c r="C6" s="121" t="s">
        <v>94</v>
      </c>
      <c r="D6" s="186" t="s">
        <v>126</v>
      </c>
      <c r="E6" s="186" t="s">
        <v>126</v>
      </c>
      <c r="F6" s="303"/>
      <c r="G6" s="313"/>
    </row>
    <row r="7" spans="1:7">
      <c r="A7" s="144">
        <v>1</v>
      </c>
      <c r="B7" s="41" t="s">
        <v>37</v>
      </c>
      <c r="C7" s="148">
        <v>287651333.08546531</v>
      </c>
      <c r="D7" s="195">
        <v>105965300.90645978</v>
      </c>
      <c r="E7" s="150">
        <v>108387152.80512144</v>
      </c>
      <c r="F7" s="152">
        <f>E7/D7*100-100</f>
        <v>2.2855141050366399</v>
      </c>
      <c r="G7" s="146">
        <f>E7/E$34*100</f>
        <v>14.146264902537087</v>
      </c>
    </row>
    <row r="8" spans="1:7">
      <c r="A8" s="145">
        <v>2</v>
      </c>
      <c r="B8" s="42" t="s">
        <v>38</v>
      </c>
      <c r="C8" s="149">
        <v>162498809.52435809</v>
      </c>
      <c r="D8" s="196">
        <v>62970342.312264629</v>
      </c>
      <c r="E8" s="151">
        <v>63509908.770459481</v>
      </c>
      <c r="F8" s="153">
        <f t="shared" ref="F8:F34" si="0">E8/D8*100-100</f>
        <v>0.85685806743623516</v>
      </c>
      <c r="G8" s="147">
        <f t="shared" ref="G8:G34" si="1">E8/E$34*100</f>
        <v>8.289063511228532</v>
      </c>
    </row>
    <row r="9" spans="1:7">
      <c r="A9" s="145">
        <v>3</v>
      </c>
      <c r="B9" s="42" t="s">
        <v>49</v>
      </c>
      <c r="C9" s="143">
        <v>108953306.71762501</v>
      </c>
      <c r="D9" s="197">
        <v>13415425.839500001</v>
      </c>
      <c r="E9" s="151">
        <v>46970148.453469999</v>
      </c>
      <c r="F9" s="153">
        <f t="shared" si="0"/>
        <v>250.12044355068042</v>
      </c>
      <c r="G9" s="147">
        <f t="shared" si="1"/>
        <v>6.1303590447564833</v>
      </c>
    </row>
    <row r="10" spans="1:7">
      <c r="A10" s="145">
        <v>4</v>
      </c>
      <c r="B10" s="42" t="s">
        <v>39</v>
      </c>
      <c r="C10" s="143">
        <v>124154271.84378199</v>
      </c>
      <c r="D10" s="197">
        <v>45202868.980817899</v>
      </c>
      <c r="E10" s="151">
        <v>52240175.843719997</v>
      </c>
      <c r="F10" s="153">
        <f t="shared" si="0"/>
        <v>15.568274805496117</v>
      </c>
      <c r="G10" s="147">
        <f t="shared" si="1"/>
        <v>6.8181822929614135</v>
      </c>
    </row>
    <row r="11" spans="1:7">
      <c r="A11" s="145">
        <v>5</v>
      </c>
      <c r="B11" s="42" t="s">
        <v>40</v>
      </c>
      <c r="C11" s="143">
        <v>109121118.501451</v>
      </c>
      <c r="D11" s="197">
        <v>41011108.034845397</v>
      </c>
      <c r="E11" s="151">
        <v>47193453.066213101</v>
      </c>
      <c r="F11" s="153">
        <f t="shared" si="0"/>
        <v>15.074806138168299</v>
      </c>
      <c r="G11" s="147">
        <f t="shared" si="1"/>
        <v>6.1595038845651473</v>
      </c>
    </row>
    <row r="12" spans="1:7">
      <c r="A12" s="145">
        <v>6</v>
      </c>
      <c r="B12" s="42" t="s">
        <v>47</v>
      </c>
      <c r="C12" s="143">
        <v>31204502.936547399</v>
      </c>
      <c r="D12" s="197">
        <v>14159099.392303901</v>
      </c>
      <c r="E12" s="151">
        <v>32151168.609670799</v>
      </c>
      <c r="F12" s="153">
        <f t="shared" si="0"/>
        <v>127.07071769795181</v>
      </c>
      <c r="G12" s="147">
        <f t="shared" si="1"/>
        <v>4.1962440778963552</v>
      </c>
    </row>
    <row r="13" spans="1:7">
      <c r="A13" s="145">
        <v>7</v>
      </c>
      <c r="B13" s="42" t="s">
        <v>42</v>
      </c>
      <c r="C13" s="149">
        <v>73876013.861158818</v>
      </c>
      <c r="D13" s="196">
        <v>26816856.904966444</v>
      </c>
      <c r="E13" s="151">
        <v>30323942.157101985</v>
      </c>
      <c r="F13" s="153">
        <f t="shared" si="0"/>
        <v>13.077913137113526</v>
      </c>
      <c r="G13" s="147">
        <f t="shared" si="1"/>
        <v>3.9577616677029934</v>
      </c>
    </row>
    <row r="14" spans="1:7">
      <c r="A14" s="145">
        <v>8</v>
      </c>
      <c r="B14" s="42" t="s">
        <v>41</v>
      </c>
      <c r="C14" s="143">
        <v>60781124.558548503</v>
      </c>
      <c r="D14" s="197">
        <v>18723572.918681499</v>
      </c>
      <c r="E14" s="151">
        <v>22723013.3929093</v>
      </c>
      <c r="F14" s="153">
        <f t="shared" si="0"/>
        <v>21.360455569018825</v>
      </c>
      <c r="G14" s="147">
        <f t="shared" si="1"/>
        <v>2.9657183394968216</v>
      </c>
    </row>
    <row r="15" spans="1:7">
      <c r="A15" s="145">
        <v>9</v>
      </c>
      <c r="B15" s="42" t="s">
        <v>44</v>
      </c>
      <c r="C15" s="149">
        <v>43081956.013412185</v>
      </c>
      <c r="D15" s="196">
        <v>18436823.319169655</v>
      </c>
      <c r="E15" s="151">
        <v>23609787.980047014</v>
      </c>
      <c r="F15" s="153">
        <f t="shared" si="0"/>
        <v>28.057787240922238</v>
      </c>
      <c r="G15" s="147">
        <f t="shared" si="1"/>
        <v>3.0814566709671847</v>
      </c>
    </row>
    <row r="16" spans="1:7">
      <c r="A16" s="145">
        <v>10</v>
      </c>
      <c r="B16" s="42" t="s">
        <v>43</v>
      </c>
      <c r="C16" s="143">
        <v>42469335.178248897</v>
      </c>
      <c r="D16" s="197">
        <v>16801193.101376999</v>
      </c>
      <c r="E16" s="151">
        <v>18208015.994591799</v>
      </c>
      <c r="F16" s="153">
        <f t="shared" si="0"/>
        <v>8.3733511348042242</v>
      </c>
      <c r="G16" s="147">
        <f t="shared" si="1"/>
        <v>2.376438636341383</v>
      </c>
    </row>
    <row r="17" spans="1:7">
      <c r="A17" s="145">
        <v>11</v>
      </c>
      <c r="B17" s="42" t="s">
        <v>45</v>
      </c>
      <c r="C17" s="149">
        <v>41073268.2123487</v>
      </c>
      <c r="D17" s="196">
        <v>20344032.394577168</v>
      </c>
      <c r="E17" s="151">
        <v>20170212.970840052</v>
      </c>
      <c r="F17" s="153">
        <f t="shared" si="0"/>
        <v>-0.85440005386271878</v>
      </c>
      <c r="G17" s="147">
        <f t="shared" si="1"/>
        <v>2.6325368684526471</v>
      </c>
    </row>
    <row r="18" spans="1:7">
      <c r="A18" s="145">
        <v>12</v>
      </c>
      <c r="B18" s="42" t="s">
        <v>48</v>
      </c>
      <c r="C18" s="149">
        <v>27979738.084973771</v>
      </c>
      <c r="D18" s="196">
        <v>10708688.81295025</v>
      </c>
      <c r="E18" s="151">
        <v>11485464.07455552</v>
      </c>
      <c r="F18" s="153">
        <f t="shared" si="0"/>
        <v>7.2536916066316053</v>
      </c>
      <c r="G18" s="147">
        <f t="shared" si="1"/>
        <v>1.4990375992195832</v>
      </c>
    </row>
    <row r="19" spans="1:7">
      <c r="A19" s="145">
        <v>13</v>
      </c>
      <c r="B19" s="43" t="s">
        <v>96</v>
      </c>
      <c r="C19" s="149">
        <v>24602481.223376513</v>
      </c>
      <c r="D19" s="196">
        <v>10393984.310936829</v>
      </c>
      <c r="E19" s="151">
        <v>9966673.15968653</v>
      </c>
      <c r="F19" s="153">
        <f t="shared" si="0"/>
        <v>-4.1111390826390988</v>
      </c>
      <c r="G19" s="147">
        <f t="shared" si="1"/>
        <v>1.3008109823443019</v>
      </c>
    </row>
    <row r="20" spans="1:7">
      <c r="A20" s="145">
        <v>14</v>
      </c>
      <c r="B20" s="42" t="s">
        <v>51</v>
      </c>
      <c r="C20" s="149">
        <v>19945746.062931489</v>
      </c>
      <c r="D20" s="196">
        <v>3350851.3776296801</v>
      </c>
      <c r="E20" s="151">
        <v>16371835.082550311</v>
      </c>
      <c r="F20" s="153">
        <f>E20/D20*100-100</f>
        <v>388.58732416032706</v>
      </c>
      <c r="G20" s="147">
        <f t="shared" si="1"/>
        <v>2.1367875253151167</v>
      </c>
    </row>
    <row r="21" spans="1:7">
      <c r="A21" s="145">
        <v>15</v>
      </c>
      <c r="B21" s="43" t="s">
        <v>53</v>
      </c>
      <c r="C21" s="143">
        <v>15064967.651152501</v>
      </c>
      <c r="D21" s="197">
        <v>5967649.4778560596</v>
      </c>
      <c r="E21" s="151">
        <v>6077400.868756</v>
      </c>
      <c r="F21" s="153">
        <f t="shared" si="0"/>
        <v>1.8391058541087375</v>
      </c>
      <c r="G21" s="147">
        <f t="shared" si="1"/>
        <v>0.7931984592575172</v>
      </c>
    </row>
    <row r="22" spans="1:7">
      <c r="A22" s="145">
        <v>16</v>
      </c>
      <c r="B22" s="43" t="s">
        <v>54</v>
      </c>
      <c r="C22" s="143">
        <v>18491717.299513899</v>
      </c>
      <c r="D22" s="197">
        <v>7028060.1875834502</v>
      </c>
      <c r="E22" s="151">
        <v>7384595.44294379</v>
      </c>
      <c r="F22" s="153">
        <f t="shared" si="0"/>
        <v>5.0730250715586465</v>
      </c>
      <c r="G22" s="147">
        <f t="shared" si="1"/>
        <v>0.96380835394556996</v>
      </c>
    </row>
    <row r="23" spans="1:7">
      <c r="A23" s="145">
        <v>17</v>
      </c>
      <c r="B23" s="42" t="s">
        <v>52</v>
      </c>
      <c r="C23" s="149">
        <v>22561424.271702651</v>
      </c>
      <c r="D23" s="196">
        <v>8417965.6442813799</v>
      </c>
      <c r="E23" s="151">
        <v>8284116.4227845892</v>
      </c>
      <c r="F23" s="153">
        <f t="shared" si="0"/>
        <v>-1.5900423826001031</v>
      </c>
      <c r="G23" s="147">
        <f t="shared" si="1"/>
        <v>1.0812102944605753</v>
      </c>
    </row>
    <row r="24" spans="1:7">
      <c r="A24" s="145">
        <v>18</v>
      </c>
      <c r="B24" s="43" t="s">
        <v>56</v>
      </c>
      <c r="C24" s="143">
        <v>11840829.372054201</v>
      </c>
      <c r="D24" s="197">
        <v>3580274.2962354501</v>
      </c>
      <c r="E24" s="151">
        <v>4193447.15961996</v>
      </c>
      <c r="F24" s="153">
        <f t="shared" si="0"/>
        <v>17.126421403780228</v>
      </c>
      <c r="G24" s="147">
        <f t="shared" si="1"/>
        <v>0.5473122306426399</v>
      </c>
    </row>
    <row r="25" spans="1:7">
      <c r="A25" s="145">
        <v>19</v>
      </c>
      <c r="B25" s="42" t="s">
        <v>50</v>
      </c>
      <c r="C25" s="143">
        <v>6817017.5618400304</v>
      </c>
      <c r="D25" s="197">
        <v>2246687.6469999999</v>
      </c>
      <c r="E25" s="151">
        <v>4946893.1397500001</v>
      </c>
      <c r="F25" s="153">
        <f t="shared" si="0"/>
        <v>120.18606575576194</v>
      </c>
      <c r="G25" s="147">
        <f t="shared" si="1"/>
        <v>0.6456490367015183</v>
      </c>
    </row>
    <row r="26" spans="1:7">
      <c r="A26" s="145">
        <v>20</v>
      </c>
      <c r="B26" s="43" t="s">
        <v>32</v>
      </c>
      <c r="C26" s="143">
        <v>9949912.2569174599</v>
      </c>
      <c r="D26" s="197">
        <v>4302991.7049299497</v>
      </c>
      <c r="E26" s="151">
        <v>4528083.8886421202</v>
      </c>
      <c r="F26" s="153">
        <f t="shared" si="0"/>
        <v>5.2310624595042015</v>
      </c>
      <c r="G26" s="147">
        <f t="shared" si="1"/>
        <v>0.59098770040405546</v>
      </c>
    </row>
    <row r="27" spans="1:7">
      <c r="A27" s="145">
        <v>21</v>
      </c>
      <c r="B27" s="40" t="s">
        <v>60</v>
      </c>
      <c r="C27" s="143">
        <v>29021992.142680399</v>
      </c>
      <c r="D27" s="197">
        <v>11216452.537680401</v>
      </c>
      <c r="E27" s="151">
        <v>7061452.9375</v>
      </c>
      <c r="F27" s="153">
        <f t="shared" si="0"/>
        <v>-37.043794249760786</v>
      </c>
      <c r="G27" s="147">
        <f t="shared" si="1"/>
        <v>0.92163306503936127</v>
      </c>
    </row>
    <row r="28" spans="1:7">
      <c r="A28" s="145">
        <v>22</v>
      </c>
      <c r="B28" s="42" t="s">
        <v>59</v>
      </c>
      <c r="C28" s="143">
        <v>5144822.4820975102</v>
      </c>
      <c r="D28" s="197">
        <v>2252400.0387912099</v>
      </c>
      <c r="E28" s="151">
        <v>2483052.8888940499</v>
      </c>
      <c r="F28" s="153">
        <f t="shared" si="0"/>
        <v>10.240314603556129</v>
      </c>
      <c r="G28" s="147">
        <f t="shared" si="1"/>
        <v>0.32407829732792348</v>
      </c>
    </row>
    <row r="29" spans="1:7">
      <c r="A29" s="145">
        <v>23</v>
      </c>
      <c r="B29" s="42" t="s">
        <v>46</v>
      </c>
      <c r="C29" s="143">
        <v>7557708.4507633299</v>
      </c>
      <c r="D29" s="197">
        <v>3454536.0740154502</v>
      </c>
      <c r="E29" s="151">
        <v>6276754.6026303899</v>
      </c>
      <c r="F29" s="153">
        <f t="shared" si="0"/>
        <v>81.696021351268627</v>
      </c>
      <c r="G29" s="147">
        <f t="shared" si="1"/>
        <v>0.81921732455391916</v>
      </c>
    </row>
    <row r="30" spans="1:7">
      <c r="A30" s="145">
        <v>24</v>
      </c>
      <c r="B30" s="43" t="s">
        <v>57</v>
      </c>
      <c r="C30" s="143">
        <v>15007461.3642515</v>
      </c>
      <c r="D30" s="197">
        <v>5699848.9973025499</v>
      </c>
      <c r="E30" s="151">
        <v>3633903.7617327902</v>
      </c>
      <c r="F30" s="153">
        <f t="shared" si="0"/>
        <v>-36.245613463575388</v>
      </c>
      <c r="G30" s="147">
        <f t="shared" si="1"/>
        <v>0.47428282700834135</v>
      </c>
    </row>
    <row r="31" spans="1:7">
      <c r="A31" s="145">
        <v>25</v>
      </c>
      <c r="B31" s="42" t="s">
        <v>55</v>
      </c>
      <c r="C31" s="149">
        <v>7026125.9759383546</v>
      </c>
      <c r="D31" s="196">
        <v>2125939.9106757813</v>
      </c>
      <c r="E31" s="151">
        <v>9144019.5753027387</v>
      </c>
      <c r="F31" s="153">
        <f t="shared" si="0"/>
        <v>330.11655829896387</v>
      </c>
      <c r="G31" s="147">
        <f t="shared" si="1"/>
        <v>1.1934414719684849</v>
      </c>
    </row>
    <row r="32" spans="1:7">
      <c r="A32" s="145">
        <v>26</v>
      </c>
      <c r="B32" s="43" t="s">
        <v>58</v>
      </c>
      <c r="C32" s="143">
        <v>4978819.5029583098</v>
      </c>
      <c r="D32" s="197">
        <v>1810119.9913735799</v>
      </c>
      <c r="E32" s="151">
        <v>1472283.4985513201</v>
      </c>
      <c r="F32" s="153">
        <f t="shared" si="0"/>
        <v>-18.66376231588373</v>
      </c>
      <c r="G32" s="147">
        <f t="shared" si="1"/>
        <v>0.19215665180898575</v>
      </c>
    </row>
    <row r="33" spans="1:7">
      <c r="A33" s="145">
        <v>27</v>
      </c>
      <c r="B33" s="42" t="s">
        <v>34</v>
      </c>
      <c r="C33" s="154">
        <f>C34-SUM(C7:C32)</f>
        <v>493266927.30693221</v>
      </c>
      <c r="D33" s="154">
        <f>D34-SUM(D7:D32)</f>
        <v>195085518.65614575</v>
      </c>
      <c r="E33" s="154">
        <f>E34-SUM(E7:E32)</f>
        <v>197392235.80676901</v>
      </c>
      <c r="F33" s="153">
        <f t="shared" si="0"/>
        <v>1.1824133162282777</v>
      </c>
      <c r="G33" s="147">
        <f t="shared" si="1"/>
        <v>25.762858283096058</v>
      </c>
    </row>
    <row r="34" spans="1:7">
      <c r="A34" s="155"/>
      <c r="B34" s="156" t="s">
        <v>35</v>
      </c>
      <c r="C34" s="157">
        <v>1804122731.4430301</v>
      </c>
      <c r="D34" s="210">
        <v>661488593.77035105</v>
      </c>
      <c r="E34" s="103">
        <v>766189192.35481405</v>
      </c>
      <c r="F34" s="158">
        <f t="shared" si="0"/>
        <v>15.828027810380036</v>
      </c>
      <c r="G34" s="131">
        <f t="shared" si="1"/>
        <v>100</v>
      </c>
    </row>
    <row r="35" spans="1:7">
      <c r="D35" s="258"/>
    </row>
    <row r="36" spans="1:7">
      <c r="C36" s="47"/>
      <c r="D36" s="47"/>
      <c r="E36" s="47"/>
    </row>
  </sheetData>
  <sortState ref="B6:E31">
    <sortCondition descending="1" ref="E6"/>
  </sortState>
  <mergeCells count="5">
    <mergeCell ref="A1:G1"/>
    <mergeCell ref="A2:G2"/>
    <mergeCell ref="B3:E3"/>
    <mergeCell ref="F4:F6"/>
    <mergeCell ref="G4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56"/>
  <sheetViews>
    <sheetView topLeftCell="A13" workbookViewId="0">
      <selection activeCell="G6" sqref="G6"/>
    </sheetView>
  </sheetViews>
  <sheetFormatPr defaultRowHeight="15.75"/>
  <cols>
    <col min="1" max="1" width="8.28515625" style="13" bestFit="1" customWidth="1"/>
    <col min="2" max="2" width="21.5703125" style="7" bestFit="1" customWidth="1"/>
    <col min="3" max="3" width="15.7109375" style="88" bestFit="1" customWidth="1"/>
    <col min="4" max="4" width="14.42578125" style="88" bestFit="1" customWidth="1"/>
    <col min="5" max="5" width="14.85546875" style="72" bestFit="1" customWidth="1"/>
    <col min="6" max="7" width="15.7109375" style="7" customWidth="1"/>
    <col min="8" max="8" width="9.140625" style="7"/>
    <col min="9" max="9" width="16.140625" style="7" customWidth="1"/>
    <col min="10" max="10" width="16" style="88" bestFit="1" customWidth="1"/>
    <col min="11" max="11" width="15.7109375" style="7" bestFit="1" customWidth="1"/>
    <col min="12" max="13" width="9.140625" style="7"/>
    <col min="14" max="14" width="12.7109375" style="88" customWidth="1"/>
    <col min="15" max="15" width="16.85546875" style="211" bestFit="1" customWidth="1"/>
    <col min="16" max="16384" width="9.140625" style="7"/>
  </cols>
  <sheetData>
    <row r="1" spans="1:13">
      <c r="A1" s="317" t="s">
        <v>61</v>
      </c>
      <c r="B1" s="317"/>
      <c r="C1" s="317"/>
      <c r="D1" s="317"/>
      <c r="E1" s="317"/>
      <c r="F1" s="317"/>
      <c r="G1" s="205"/>
    </row>
    <row r="2" spans="1:13">
      <c r="A2" s="318" t="s">
        <v>131</v>
      </c>
      <c r="B2" s="318"/>
      <c r="C2" s="318"/>
      <c r="D2" s="318"/>
      <c r="E2" s="318"/>
      <c r="F2" s="318"/>
      <c r="G2" s="206"/>
    </row>
    <row r="3" spans="1:13">
      <c r="A3" s="8" t="s">
        <v>62</v>
      </c>
      <c r="B3" s="9"/>
      <c r="C3" s="70"/>
      <c r="D3" s="71" t="s">
        <v>63</v>
      </c>
      <c r="K3" s="88"/>
    </row>
    <row r="4" spans="1:13" ht="63">
      <c r="A4" s="11" t="s">
        <v>0</v>
      </c>
      <c r="B4" s="12" t="s">
        <v>64</v>
      </c>
      <c r="C4" s="73" t="s">
        <v>132</v>
      </c>
      <c r="D4" s="73" t="s">
        <v>133</v>
      </c>
      <c r="E4" s="314" t="s">
        <v>134</v>
      </c>
      <c r="F4" s="312" t="s">
        <v>135</v>
      </c>
      <c r="G4" s="214"/>
      <c r="J4" s="211"/>
    </row>
    <row r="5" spans="1:13">
      <c r="A5" s="113"/>
      <c r="B5" s="105"/>
      <c r="C5" s="89" t="s">
        <v>90</v>
      </c>
      <c r="D5" s="89" t="s">
        <v>95</v>
      </c>
      <c r="E5" s="315"/>
      <c r="F5" s="316"/>
      <c r="G5" s="214"/>
      <c r="J5" s="212"/>
      <c r="K5" s="211"/>
    </row>
    <row r="6" spans="1:13">
      <c r="A6" s="140">
        <v>1</v>
      </c>
      <c r="B6" s="88" t="s">
        <v>108</v>
      </c>
      <c r="C6" s="90">
        <v>52.010329167599998</v>
      </c>
      <c r="D6" s="111">
        <v>95.042086627380002</v>
      </c>
      <c r="E6" s="93">
        <f>D6/C6*100-100</f>
        <v>82.736945042422008</v>
      </c>
      <c r="F6" s="111">
        <f>D6/D$21*100</f>
        <v>81.574862867338084</v>
      </c>
      <c r="G6" s="215"/>
      <c r="H6" s="116"/>
      <c r="J6" s="211"/>
      <c r="K6" s="211"/>
      <c r="M6" s="116"/>
    </row>
    <row r="7" spans="1:13">
      <c r="A7" s="141">
        <v>2</v>
      </c>
      <c r="B7" s="88" t="s">
        <v>118</v>
      </c>
      <c r="C7" s="91">
        <v>7.3470605133800007</v>
      </c>
      <c r="D7" s="104">
        <v>7.4260583119200003</v>
      </c>
      <c r="E7" s="94">
        <f t="shared" ref="E7:E21" si="0">D7/C7*100-100</f>
        <v>1.0752299970326078</v>
      </c>
      <c r="F7" s="104">
        <f t="shared" ref="F7:F21" si="1">D7/D$21*100</f>
        <v>6.3738045947448221</v>
      </c>
      <c r="G7" s="215"/>
      <c r="H7" s="116"/>
      <c r="J7" s="211"/>
      <c r="K7" s="211"/>
      <c r="M7" s="116"/>
    </row>
    <row r="8" spans="1:13">
      <c r="A8" s="141">
        <v>3</v>
      </c>
      <c r="B8" s="88" t="s">
        <v>107</v>
      </c>
      <c r="C8" s="91">
        <v>1.96826737345</v>
      </c>
      <c r="D8" s="104">
        <v>2.1260773729099998</v>
      </c>
      <c r="E8" s="94">
        <f t="shared" si="0"/>
        <v>8.0177114953335291</v>
      </c>
      <c r="F8" s="104">
        <f t="shared" si="1"/>
        <v>1.8248175760328913</v>
      </c>
      <c r="G8" s="215"/>
      <c r="H8" s="116"/>
      <c r="J8" s="211"/>
      <c r="K8" s="211"/>
      <c r="M8" s="116"/>
    </row>
    <row r="9" spans="1:13">
      <c r="A9" s="141">
        <v>4</v>
      </c>
      <c r="B9" s="88" t="s">
        <v>117</v>
      </c>
      <c r="C9" s="91">
        <v>1.49399680657</v>
      </c>
      <c r="D9" s="104">
        <v>1.44646131691</v>
      </c>
      <c r="E9" s="94">
        <f t="shared" si="0"/>
        <v>-3.1817664837674329</v>
      </c>
      <c r="F9" s="104">
        <f t="shared" si="1"/>
        <v>1.2415013996110034</v>
      </c>
      <c r="G9" s="215"/>
      <c r="H9" s="116"/>
      <c r="J9" s="211"/>
      <c r="K9" s="212"/>
      <c r="M9" s="116"/>
    </row>
    <row r="10" spans="1:13">
      <c r="A10" s="141">
        <v>5</v>
      </c>
      <c r="B10" s="88" t="s">
        <v>106</v>
      </c>
      <c r="C10" s="91">
        <v>0.85063022549</v>
      </c>
      <c r="D10" s="104">
        <v>0.96632870004000004</v>
      </c>
      <c r="E10" s="94">
        <f t="shared" si="0"/>
        <v>13.601500520787695</v>
      </c>
      <c r="F10" s="104">
        <f t="shared" si="1"/>
        <v>0.82940236255110833</v>
      </c>
      <c r="G10" s="215"/>
      <c r="H10" s="116"/>
      <c r="J10" s="211"/>
      <c r="K10" s="211"/>
      <c r="M10" s="116"/>
    </row>
    <row r="11" spans="1:13">
      <c r="A11" s="141">
        <v>6</v>
      </c>
      <c r="B11" s="88" t="s">
        <v>111</v>
      </c>
      <c r="C11" s="91">
        <v>0.80260473930999998</v>
      </c>
      <c r="D11" s="104">
        <v>0.94591416806000006</v>
      </c>
      <c r="E11" s="94">
        <f t="shared" si="0"/>
        <v>17.855542302578883</v>
      </c>
      <c r="F11" s="104">
        <f t="shared" si="1"/>
        <v>0.81188051822020291</v>
      </c>
      <c r="G11" s="215"/>
      <c r="H11" s="116"/>
      <c r="I11" s="116"/>
      <c r="J11" s="211"/>
      <c r="K11" s="211"/>
      <c r="M11" s="116"/>
    </row>
    <row r="12" spans="1:13">
      <c r="A12" s="141">
        <v>7</v>
      </c>
      <c r="B12" s="88" t="s">
        <v>116</v>
      </c>
      <c r="C12" s="91">
        <v>0.84379238771000009</v>
      </c>
      <c r="D12" s="104">
        <v>0.84556053001999998</v>
      </c>
      <c r="E12" s="94">
        <f t="shared" si="0"/>
        <v>0.20954708003453959</v>
      </c>
      <c r="F12" s="104">
        <f t="shared" si="1"/>
        <v>0.72574673736744599</v>
      </c>
      <c r="G12" s="215"/>
      <c r="H12" s="116"/>
      <c r="J12" s="211"/>
      <c r="K12" s="211"/>
      <c r="M12" s="116"/>
    </row>
    <row r="13" spans="1:13">
      <c r="A13" s="141">
        <v>8</v>
      </c>
      <c r="B13" s="88" t="s">
        <v>101</v>
      </c>
      <c r="C13" s="91">
        <v>0.77602633096999996</v>
      </c>
      <c r="D13" s="104">
        <v>0.78366663031000006</v>
      </c>
      <c r="E13" s="94">
        <f t="shared" si="0"/>
        <v>0.98454125009521931</v>
      </c>
      <c r="F13" s="104">
        <f t="shared" si="1"/>
        <v>0.67262304700737452</v>
      </c>
      <c r="G13" s="215"/>
      <c r="H13" s="116"/>
      <c r="I13" s="116"/>
      <c r="J13" s="211"/>
      <c r="K13" s="211"/>
      <c r="M13" s="116"/>
    </row>
    <row r="14" spans="1:13">
      <c r="A14" s="141">
        <v>9</v>
      </c>
      <c r="B14" s="88" t="s">
        <v>110</v>
      </c>
      <c r="C14" s="91">
        <v>0.62462015037999996</v>
      </c>
      <c r="D14" s="104">
        <v>0.66489764863</v>
      </c>
      <c r="E14" s="94">
        <f t="shared" si="0"/>
        <v>6.4483187462806626</v>
      </c>
      <c r="F14" s="104">
        <f t="shared" si="1"/>
        <v>0.57068333022249207</v>
      </c>
      <c r="G14" s="215"/>
      <c r="H14" s="116"/>
      <c r="J14" s="211"/>
      <c r="K14" s="211"/>
      <c r="M14" s="116"/>
    </row>
    <row r="15" spans="1:13">
      <c r="A15" s="141">
        <v>10</v>
      </c>
      <c r="B15" s="88" t="s">
        <v>103</v>
      </c>
      <c r="C15" s="91">
        <v>0.44812267912999998</v>
      </c>
      <c r="D15" s="104">
        <v>0.60769860578000001</v>
      </c>
      <c r="E15" s="94">
        <f t="shared" si="0"/>
        <v>35.609875170746989</v>
      </c>
      <c r="F15" s="104">
        <f t="shared" si="1"/>
        <v>0.52158924735660139</v>
      </c>
      <c r="G15" s="215"/>
      <c r="H15" s="116"/>
      <c r="J15" s="211"/>
      <c r="K15" s="211"/>
      <c r="M15" s="116"/>
    </row>
    <row r="16" spans="1:13">
      <c r="A16" s="141">
        <v>11</v>
      </c>
      <c r="B16" s="88" t="s">
        <v>113</v>
      </c>
      <c r="C16" s="91">
        <v>0.46303678723000002</v>
      </c>
      <c r="D16" s="104">
        <v>0.54755638914999993</v>
      </c>
      <c r="E16" s="94">
        <f t="shared" si="0"/>
        <v>18.253323332173437</v>
      </c>
      <c r="F16" s="104">
        <f t="shared" si="1"/>
        <v>0.46996903100587334</v>
      </c>
      <c r="G16" s="215"/>
      <c r="H16" s="116"/>
      <c r="I16" s="75"/>
      <c r="J16" s="211"/>
      <c r="K16" s="211"/>
      <c r="M16" s="116"/>
    </row>
    <row r="17" spans="1:15">
      <c r="A17" s="141">
        <v>12</v>
      </c>
      <c r="B17" s="88" t="s">
        <v>104</v>
      </c>
      <c r="C17" s="160">
        <v>1.74582648688</v>
      </c>
      <c r="D17" s="104">
        <v>0.46681458097</v>
      </c>
      <c r="E17" s="94">
        <f t="shared" si="0"/>
        <v>-73.261112460021536</v>
      </c>
      <c r="F17" s="104">
        <f t="shared" si="1"/>
        <v>0.40066813322816242</v>
      </c>
      <c r="G17" s="215"/>
      <c r="H17" s="116"/>
      <c r="J17" s="211"/>
      <c r="K17" s="211"/>
      <c r="M17" s="116"/>
    </row>
    <row r="18" spans="1:15">
      <c r="A18" s="141">
        <v>13</v>
      </c>
      <c r="B18" s="88" t="s">
        <v>105</v>
      </c>
      <c r="C18" s="91">
        <v>0.29087977544999999</v>
      </c>
      <c r="D18" s="104">
        <v>0.45330447502999999</v>
      </c>
      <c r="E18" s="94">
        <f t="shared" si="0"/>
        <v>55.839117494065704</v>
      </c>
      <c r="F18" s="104">
        <f t="shared" si="1"/>
        <v>0.38907237519625465</v>
      </c>
      <c r="G18" s="215"/>
      <c r="H18" s="116"/>
      <c r="I18" s="116"/>
      <c r="J18" s="211"/>
      <c r="K18" s="211"/>
      <c r="M18" s="116"/>
    </row>
    <row r="19" spans="1:15">
      <c r="A19" s="141">
        <v>14</v>
      </c>
      <c r="B19" s="88" t="s">
        <v>345</v>
      </c>
      <c r="C19" s="91">
        <v>0.28941130810999999</v>
      </c>
      <c r="D19" s="104">
        <v>0.32667082707</v>
      </c>
      <c r="E19" s="94">
        <f t="shared" si="0"/>
        <v>12.874244342186643</v>
      </c>
      <c r="F19" s="104">
        <f t="shared" si="1"/>
        <v>0.28038239549044469</v>
      </c>
      <c r="G19" s="215"/>
      <c r="H19" s="116"/>
      <c r="I19" s="116"/>
      <c r="J19" s="211"/>
      <c r="M19" s="116"/>
    </row>
    <row r="20" spans="1:15">
      <c r="A20" s="142">
        <v>15</v>
      </c>
      <c r="B20" s="159" t="s">
        <v>34</v>
      </c>
      <c r="C20" s="132">
        <f>C21-SUM(C6:C19)</f>
        <v>3.7051666735000168</v>
      </c>
      <c r="D20" s="132">
        <f>D21-SUM(D6:D19)</f>
        <v>3.8599401619100036</v>
      </c>
      <c r="E20" s="94">
        <f t="shared" si="0"/>
        <v>4.1772341718647255</v>
      </c>
      <c r="F20" s="104">
        <f t="shared" si="1"/>
        <v>3.3129963846272439</v>
      </c>
      <c r="G20" s="215"/>
      <c r="H20" s="116"/>
      <c r="J20" s="211"/>
      <c r="K20" s="211"/>
      <c r="M20" s="116"/>
    </row>
    <row r="21" spans="1:15" s="75" customFormat="1">
      <c r="A21" s="87"/>
      <c r="B21" s="74" t="s">
        <v>89</v>
      </c>
      <c r="C21" s="92">
        <v>73.659771405160001</v>
      </c>
      <c r="D21" s="92">
        <v>116.50903634609</v>
      </c>
      <c r="E21" s="95">
        <f t="shared" si="0"/>
        <v>58.171867932145574</v>
      </c>
      <c r="F21" s="112">
        <f t="shared" si="1"/>
        <v>100</v>
      </c>
      <c r="G21" s="215"/>
      <c r="H21" s="116"/>
      <c r="I21" s="7"/>
      <c r="J21" s="211"/>
      <c r="M21" s="116"/>
      <c r="N21" s="213"/>
      <c r="O21" s="212"/>
    </row>
    <row r="22" spans="1:15">
      <c r="A22" s="76"/>
      <c r="B22" s="69"/>
      <c r="C22" s="77"/>
      <c r="D22" s="77"/>
      <c r="E22" s="78"/>
      <c r="J22" s="211"/>
    </row>
    <row r="23" spans="1:15">
      <c r="A23" s="79"/>
      <c r="B23" s="80"/>
      <c r="C23" s="81"/>
      <c r="D23" s="81"/>
      <c r="E23" s="82"/>
      <c r="J23" s="211"/>
      <c r="K23" s="211"/>
    </row>
    <row r="24" spans="1:15">
      <c r="A24" s="319" t="s">
        <v>61</v>
      </c>
      <c r="B24" s="319"/>
      <c r="C24" s="319"/>
      <c r="D24" s="319"/>
      <c r="E24" s="319"/>
      <c r="F24" s="319"/>
      <c r="G24" s="207"/>
      <c r="J24" s="211"/>
      <c r="K24" s="211"/>
    </row>
    <row r="25" spans="1:15">
      <c r="A25" s="318" t="s">
        <v>136</v>
      </c>
      <c r="B25" s="318"/>
      <c r="C25" s="318"/>
      <c r="D25" s="318"/>
      <c r="E25" s="318"/>
      <c r="F25" s="318"/>
      <c r="G25" s="206"/>
      <c r="J25" s="211"/>
      <c r="K25" s="211"/>
    </row>
    <row r="26" spans="1:15">
      <c r="A26" s="83" t="s">
        <v>65</v>
      </c>
      <c r="B26" s="84"/>
      <c r="C26" s="85"/>
      <c r="D26" s="86" t="s">
        <v>63</v>
      </c>
      <c r="E26" s="82"/>
      <c r="J26" s="211"/>
      <c r="K26" s="211"/>
    </row>
    <row r="27" spans="1:15" ht="63" customHeight="1">
      <c r="A27" s="11" t="s">
        <v>0</v>
      </c>
      <c r="B27" s="12" t="s">
        <v>64</v>
      </c>
      <c r="C27" s="73" t="s">
        <v>132</v>
      </c>
      <c r="D27" s="73" t="s">
        <v>133</v>
      </c>
      <c r="E27" s="314" t="s">
        <v>134</v>
      </c>
      <c r="F27" s="312" t="s">
        <v>135</v>
      </c>
      <c r="G27" s="214"/>
      <c r="J27" s="211"/>
      <c r="K27" s="211"/>
    </row>
    <row r="28" spans="1:15">
      <c r="A28" s="113"/>
      <c r="B28" s="105"/>
      <c r="C28" s="89" t="s">
        <v>90</v>
      </c>
      <c r="D28" s="89" t="s">
        <v>95</v>
      </c>
      <c r="E28" s="315"/>
      <c r="F28" s="316"/>
      <c r="G28" s="214"/>
      <c r="J28" s="211"/>
      <c r="K28" s="211"/>
    </row>
    <row r="29" spans="1:15">
      <c r="A29" s="108">
        <v>1</v>
      </c>
      <c r="B29" s="7" t="s">
        <v>108</v>
      </c>
      <c r="C29" s="90">
        <v>410.55668429644197</v>
      </c>
      <c r="D29" s="217">
        <v>434.06421848183498</v>
      </c>
      <c r="E29" s="94">
        <f>D29/C29*100-100</f>
        <v>5.7257706632342718</v>
      </c>
      <c r="F29" s="104">
        <f>D29/D$44*100</f>
        <v>56.652354642040478</v>
      </c>
      <c r="G29" s="215"/>
      <c r="H29" s="116"/>
      <c r="J29" s="211"/>
      <c r="K29" s="211"/>
    </row>
    <row r="30" spans="1:15">
      <c r="A30" s="108">
        <v>2</v>
      </c>
      <c r="B30" s="7" t="s">
        <v>104</v>
      </c>
      <c r="C30" s="91">
        <v>131.377434829442</v>
      </c>
      <c r="D30" s="91">
        <v>163.73487578529699</v>
      </c>
      <c r="E30" s="94">
        <f t="shared" ref="E30:E44" si="2">D30/C30*100-100</f>
        <v>24.629374898255833</v>
      </c>
      <c r="F30" s="104">
        <f t="shared" ref="F30:F44" si="3">D30/D$44*100</f>
        <v>21.370032025911573</v>
      </c>
      <c r="G30" s="215"/>
      <c r="H30" s="116"/>
      <c r="J30" s="211"/>
      <c r="K30" s="211"/>
    </row>
    <row r="31" spans="1:15">
      <c r="A31" s="108">
        <v>3</v>
      </c>
      <c r="B31" s="7" t="s">
        <v>100</v>
      </c>
      <c r="C31" s="91">
        <v>11.800728410177701</v>
      </c>
      <c r="D31" s="218">
        <v>44.561295820183204</v>
      </c>
      <c r="E31" s="94">
        <f>D31/C31*100-100</f>
        <v>277.6147901323676</v>
      </c>
      <c r="F31" s="104">
        <f t="shared" si="3"/>
        <v>5.8159650729642953</v>
      </c>
      <c r="G31" s="215"/>
      <c r="H31" s="116"/>
      <c r="J31" s="211"/>
      <c r="K31" s="211"/>
    </row>
    <row r="32" spans="1:15">
      <c r="A32" s="108">
        <v>4</v>
      </c>
      <c r="B32" s="7" t="s">
        <v>116</v>
      </c>
      <c r="C32" s="91">
        <v>4.9900348998970898</v>
      </c>
      <c r="D32" s="218">
        <v>23.455453825344801</v>
      </c>
      <c r="E32" s="94">
        <f t="shared" si="2"/>
        <v>370.04588737101869</v>
      </c>
      <c r="F32" s="104">
        <f t="shared" si="3"/>
        <v>3.0613135840844423</v>
      </c>
      <c r="G32" s="215"/>
      <c r="H32" s="116"/>
      <c r="J32" s="211"/>
      <c r="K32" s="211"/>
    </row>
    <row r="33" spans="1:15">
      <c r="A33" s="108">
        <v>5</v>
      </c>
      <c r="B33" s="7" t="s">
        <v>118</v>
      </c>
      <c r="C33" s="91">
        <v>8.3910366945615102</v>
      </c>
      <c r="D33" s="218">
        <v>10.350706977579801</v>
      </c>
      <c r="E33" s="94">
        <f t="shared" si="2"/>
        <v>23.354328605050824</v>
      </c>
      <c r="F33" s="104">
        <f t="shared" si="3"/>
        <v>1.3509335658687416</v>
      </c>
      <c r="G33" s="215"/>
      <c r="H33" s="116"/>
      <c r="J33" s="211"/>
      <c r="K33" s="211"/>
    </row>
    <row r="34" spans="1:15">
      <c r="A34" s="108">
        <v>6</v>
      </c>
      <c r="B34" s="7" t="s">
        <v>109</v>
      </c>
      <c r="C34" s="91">
        <v>6.1664625861652906</v>
      </c>
      <c r="D34" s="218">
        <v>7.8764015250667203</v>
      </c>
      <c r="E34" s="94">
        <f t="shared" si="2"/>
        <v>27.72965723878302</v>
      </c>
      <c r="F34" s="104">
        <f t="shared" si="3"/>
        <v>1.0279969495340051</v>
      </c>
      <c r="G34" s="215"/>
      <c r="H34" s="116"/>
      <c r="J34" s="211"/>
      <c r="K34" s="211"/>
    </row>
    <row r="35" spans="1:15">
      <c r="A35" s="108">
        <v>7</v>
      </c>
      <c r="B35" s="7" t="s">
        <v>115</v>
      </c>
      <c r="C35" s="91">
        <v>6.5066244164657201</v>
      </c>
      <c r="D35" s="218">
        <v>7.7317777142785706</v>
      </c>
      <c r="E35" s="94">
        <f t="shared" si="2"/>
        <v>18.829322539540883</v>
      </c>
      <c r="F35" s="104">
        <f t="shared" si="3"/>
        <v>1.0091212185485994</v>
      </c>
      <c r="G35" s="215"/>
      <c r="H35" s="116"/>
      <c r="I35" s="116"/>
      <c r="J35" s="211"/>
      <c r="K35" s="211"/>
    </row>
    <row r="36" spans="1:15">
      <c r="A36" s="108">
        <v>8</v>
      </c>
      <c r="B36" s="116" t="s">
        <v>102</v>
      </c>
      <c r="C36" s="91">
        <v>1.3509024984824398</v>
      </c>
      <c r="D36" s="218">
        <v>4.9855713527138397</v>
      </c>
      <c r="E36" s="94">
        <f t="shared" si="2"/>
        <v>269.05486208771316</v>
      </c>
      <c r="F36" s="104">
        <f t="shared" si="3"/>
        <v>0.65069716493796159</v>
      </c>
      <c r="G36" s="215"/>
      <c r="H36" s="116"/>
      <c r="J36" s="211"/>
      <c r="K36" s="211"/>
    </row>
    <row r="37" spans="1:15">
      <c r="A37" s="108">
        <v>9</v>
      </c>
      <c r="B37" s="7" t="s">
        <v>112</v>
      </c>
      <c r="C37" s="91">
        <v>5.9782998905381106</v>
      </c>
      <c r="D37" s="218">
        <v>4.7516971766877401</v>
      </c>
      <c r="E37" s="94">
        <f t="shared" si="2"/>
        <v>-20.517584201349976</v>
      </c>
      <c r="F37" s="104">
        <f t="shared" si="3"/>
        <v>0.62017282729919787</v>
      </c>
      <c r="G37" s="215"/>
      <c r="H37" s="116"/>
      <c r="J37" s="211"/>
      <c r="K37" s="211"/>
    </row>
    <row r="38" spans="1:15">
      <c r="A38" s="108">
        <v>10</v>
      </c>
      <c r="B38" s="116" t="s">
        <v>101</v>
      </c>
      <c r="C38" s="104">
        <v>7.9781050586788194</v>
      </c>
      <c r="D38" s="218">
        <v>4.7033244524725903</v>
      </c>
      <c r="E38" s="94">
        <f t="shared" si="2"/>
        <v>-41.047098052987231</v>
      </c>
      <c r="F38" s="104">
        <f t="shared" si="3"/>
        <v>0.61385940958229157</v>
      </c>
      <c r="G38" s="215"/>
      <c r="H38" s="116"/>
      <c r="J38" s="211"/>
      <c r="K38" s="211"/>
    </row>
    <row r="39" spans="1:15">
      <c r="A39" s="108">
        <v>11</v>
      </c>
      <c r="B39" s="7" t="s">
        <v>111</v>
      </c>
      <c r="C39" s="91">
        <v>2.2119267332108596</v>
      </c>
      <c r="D39" s="218">
        <v>3.6943767229933901</v>
      </c>
      <c r="E39" s="94">
        <f t="shared" si="2"/>
        <v>67.02075468976264</v>
      </c>
      <c r="F39" s="104">
        <f t="shared" si="3"/>
        <v>0.48217552007475512</v>
      </c>
      <c r="G39" s="215"/>
      <c r="H39" s="116"/>
      <c r="J39" s="211"/>
      <c r="K39" s="211"/>
    </row>
    <row r="40" spans="1:15">
      <c r="A40" s="108">
        <v>12</v>
      </c>
      <c r="B40" s="7" t="s">
        <v>103</v>
      </c>
      <c r="C40" s="91">
        <v>2.6341669311548297</v>
      </c>
      <c r="D40" s="218">
        <v>3.6579931915312303</v>
      </c>
      <c r="E40" s="94">
        <f t="shared" si="2"/>
        <v>38.867174599582057</v>
      </c>
      <c r="F40" s="104">
        <f t="shared" si="3"/>
        <v>0.4774268846430364</v>
      </c>
      <c r="G40" s="215"/>
      <c r="H40" s="116"/>
      <c r="J40" s="211"/>
      <c r="K40" s="211"/>
    </row>
    <row r="41" spans="1:15">
      <c r="A41" s="108">
        <v>13</v>
      </c>
      <c r="B41" s="7" t="s">
        <v>106</v>
      </c>
      <c r="C41" s="91">
        <v>4.4540809733987006</v>
      </c>
      <c r="D41" s="218">
        <v>3.31065748975176</v>
      </c>
      <c r="E41" s="94">
        <f t="shared" si="2"/>
        <v>-25.671367235482649</v>
      </c>
      <c r="F41" s="104">
        <f t="shared" si="3"/>
        <v>0.43209399490180095</v>
      </c>
      <c r="G41" s="215"/>
      <c r="H41" s="116"/>
      <c r="J41" s="211"/>
      <c r="K41" s="211"/>
    </row>
    <row r="42" spans="1:15">
      <c r="A42" s="108">
        <v>14</v>
      </c>
      <c r="B42" s="7" t="s">
        <v>114</v>
      </c>
      <c r="C42" s="91">
        <v>4.7305115488934</v>
      </c>
      <c r="D42" s="218">
        <v>3.1234897322530299</v>
      </c>
      <c r="E42" s="94">
        <f t="shared" si="2"/>
        <v>-33.971417256476158</v>
      </c>
      <c r="F42" s="104">
        <f t="shared" si="3"/>
        <v>0.40766559531507662</v>
      </c>
      <c r="G42" s="215"/>
      <c r="H42" s="116"/>
      <c r="J42" s="211"/>
      <c r="K42" s="211"/>
    </row>
    <row r="43" spans="1:15">
      <c r="A43" s="109">
        <v>15</v>
      </c>
      <c r="B43" s="106" t="s">
        <v>34</v>
      </c>
      <c r="C43" s="132">
        <f>+C44-SUM(C29:C42)</f>
        <v>52.361594002842594</v>
      </c>
      <c r="D43" s="132">
        <f>+D44-SUM(D29:D42)</f>
        <v>46.187352106825642</v>
      </c>
      <c r="E43" s="94">
        <f t="shared" si="2"/>
        <v>-11.791546864829527</v>
      </c>
      <c r="F43" s="104">
        <f t="shared" si="3"/>
        <v>6.0281915442937724</v>
      </c>
      <c r="G43" s="215"/>
      <c r="H43" s="116"/>
      <c r="J43" s="211"/>
      <c r="K43" s="211"/>
    </row>
    <row r="44" spans="1:15" s="75" customFormat="1">
      <c r="A44" s="110"/>
      <c r="B44" s="107" t="s">
        <v>89</v>
      </c>
      <c r="C44" s="133">
        <v>661.48859377035103</v>
      </c>
      <c r="D44" s="133">
        <v>766.18919235481405</v>
      </c>
      <c r="E44" s="95">
        <f t="shared" si="2"/>
        <v>15.828027810380036</v>
      </c>
      <c r="F44" s="133">
        <f t="shared" si="3"/>
        <v>100</v>
      </c>
      <c r="G44" s="216"/>
      <c r="H44" s="116"/>
      <c r="I44" s="116"/>
      <c r="J44" s="211"/>
      <c r="K44" s="211"/>
      <c r="N44" s="88"/>
      <c r="O44" s="211"/>
    </row>
    <row r="45" spans="1:15">
      <c r="A45" s="79"/>
      <c r="B45" s="80"/>
      <c r="C45" s="81"/>
      <c r="D45" s="81"/>
      <c r="E45" s="82"/>
      <c r="J45" s="211"/>
      <c r="K45" s="211"/>
    </row>
    <row r="46" spans="1:15">
      <c r="J46" s="211"/>
      <c r="K46" s="211"/>
    </row>
    <row r="47" spans="1:15">
      <c r="J47" s="211"/>
      <c r="K47" s="211"/>
    </row>
    <row r="48" spans="1:15">
      <c r="J48" s="211"/>
      <c r="K48" s="211"/>
    </row>
    <row r="49" spans="9:15">
      <c r="J49" s="211"/>
      <c r="K49" s="211"/>
    </row>
    <row r="50" spans="9:15">
      <c r="J50" s="211"/>
      <c r="K50" s="211"/>
    </row>
    <row r="51" spans="9:15">
      <c r="J51" s="211"/>
      <c r="K51" s="211"/>
    </row>
    <row r="52" spans="9:15">
      <c r="J52" s="211"/>
      <c r="K52" s="211"/>
    </row>
    <row r="53" spans="9:15">
      <c r="J53" s="211"/>
      <c r="K53" s="211"/>
    </row>
    <row r="54" spans="9:15">
      <c r="I54" s="116"/>
      <c r="J54" s="211"/>
      <c r="K54" s="211"/>
    </row>
    <row r="55" spans="9:15">
      <c r="J55" s="211"/>
      <c r="K55" s="211"/>
    </row>
    <row r="56" spans="9:15">
      <c r="J56" s="211"/>
      <c r="K56" s="211"/>
    </row>
    <row r="57" spans="9:15">
      <c r="J57" s="211"/>
      <c r="K57" s="211"/>
      <c r="N57" s="213"/>
      <c r="O57" s="212"/>
    </row>
    <row r="58" spans="9:15">
      <c r="I58" s="116"/>
      <c r="J58" s="211"/>
      <c r="K58" s="211"/>
    </row>
    <row r="59" spans="9:15">
      <c r="J59" s="211"/>
      <c r="K59" s="211"/>
    </row>
    <row r="60" spans="9:15">
      <c r="J60" s="211"/>
      <c r="K60" s="211"/>
    </row>
    <row r="61" spans="9:15">
      <c r="J61" s="211"/>
      <c r="K61" s="211"/>
    </row>
    <row r="62" spans="9:15">
      <c r="J62" s="211"/>
      <c r="K62" s="211"/>
    </row>
    <row r="63" spans="9:15">
      <c r="I63" s="116"/>
      <c r="J63" s="212"/>
      <c r="K63" s="211"/>
    </row>
    <row r="64" spans="9:15">
      <c r="J64" s="211"/>
      <c r="K64" s="211"/>
    </row>
    <row r="65" spans="9:11">
      <c r="J65" s="211"/>
      <c r="K65" s="211"/>
    </row>
    <row r="66" spans="9:11">
      <c r="J66" s="211"/>
      <c r="K66" s="211"/>
    </row>
    <row r="67" spans="9:11">
      <c r="J67" s="211"/>
      <c r="K67" s="211"/>
    </row>
    <row r="68" spans="9:11">
      <c r="J68" s="211"/>
      <c r="K68" s="211"/>
    </row>
    <row r="69" spans="9:11">
      <c r="J69" s="211"/>
      <c r="K69" s="211"/>
    </row>
    <row r="70" spans="9:11">
      <c r="J70" s="211"/>
      <c r="K70" s="211"/>
    </row>
    <row r="71" spans="9:11">
      <c r="J71" s="211"/>
      <c r="K71" s="211"/>
    </row>
    <row r="72" spans="9:11">
      <c r="J72" s="211"/>
      <c r="K72" s="211"/>
    </row>
    <row r="73" spans="9:11">
      <c r="J73" s="211"/>
      <c r="K73" s="211"/>
    </row>
    <row r="74" spans="9:11">
      <c r="J74" s="211"/>
      <c r="K74" s="211"/>
    </row>
    <row r="75" spans="9:11">
      <c r="J75" s="211"/>
      <c r="K75" s="212"/>
    </row>
    <row r="76" spans="9:11">
      <c r="J76" s="211"/>
      <c r="K76" s="211"/>
    </row>
    <row r="77" spans="9:11">
      <c r="J77" s="211"/>
      <c r="K77" s="211"/>
    </row>
    <row r="78" spans="9:11">
      <c r="I78" s="116"/>
      <c r="J78" s="211"/>
      <c r="K78" s="211"/>
    </row>
    <row r="79" spans="9:11">
      <c r="J79" s="211"/>
      <c r="K79" s="211"/>
    </row>
    <row r="80" spans="9:11">
      <c r="J80" s="211"/>
      <c r="K80" s="211"/>
    </row>
    <row r="81" spans="9:11">
      <c r="J81" s="211"/>
      <c r="K81" s="211"/>
    </row>
    <row r="82" spans="9:11">
      <c r="J82" s="211"/>
      <c r="K82" s="211"/>
    </row>
    <row r="83" spans="9:11">
      <c r="J83" s="211"/>
      <c r="K83" s="211"/>
    </row>
    <row r="84" spans="9:11">
      <c r="J84" s="211"/>
      <c r="K84" s="211"/>
    </row>
    <row r="85" spans="9:11">
      <c r="J85" s="211"/>
      <c r="K85" s="211"/>
    </row>
    <row r="86" spans="9:11">
      <c r="J86" s="211"/>
      <c r="K86" s="211"/>
    </row>
    <row r="87" spans="9:11">
      <c r="I87" s="116"/>
      <c r="J87" s="211"/>
      <c r="K87" s="211"/>
    </row>
    <row r="88" spans="9:11">
      <c r="J88" s="211"/>
      <c r="K88" s="211"/>
    </row>
    <row r="89" spans="9:11">
      <c r="J89" s="211"/>
      <c r="K89" s="211"/>
    </row>
    <row r="90" spans="9:11">
      <c r="J90" s="211"/>
      <c r="K90" s="211"/>
    </row>
    <row r="91" spans="9:11">
      <c r="I91" s="116"/>
      <c r="J91" s="211"/>
      <c r="K91" s="211"/>
    </row>
    <row r="92" spans="9:11">
      <c r="J92" s="211"/>
      <c r="K92" s="211"/>
    </row>
    <row r="93" spans="9:11">
      <c r="I93" s="116"/>
      <c r="J93" s="211"/>
      <c r="K93" s="211"/>
    </row>
    <row r="94" spans="9:11">
      <c r="J94" s="211"/>
      <c r="K94" s="211"/>
    </row>
    <row r="95" spans="9:11">
      <c r="J95" s="211"/>
      <c r="K95" s="211"/>
    </row>
    <row r="96" spans="9:11">
      <c r="J96" s="211"/>
      <c r="K96" s="211"/>
    </row>
    <row r="97" spans="10:11">
      <c r="J97" s="211"/>
      <c r="K97" s="211"/>
    </row>
    <row r="98" spans="10:11">
      <c r="J98" s="211"/>
      <c r="K98" s="211"/>
    </row>
    <row r="99" spans="10:11">
      <c r="J99" s="211"/>
      <c r="K99" s="211"/>
    </row>
    <row r="100" spans="10:11">
      <c r="J100" s="211"/>
      <c r="K100" s="211"/>
    </row>
    <row r="101" spans="10:11">
      <c r="J101" s="211"/>
      <c r="K101" s="211"/>
    </row>
    <row r="102" spans="10:11">
      <c r="J102" s="211"/>
      <c r="K102" s="211"/>
    </row>
    <row r="103" spans="10:11">
      <c r="J103" s="211"/>
      <c r="K103" s="211"/>
    </row>
    <row r="104" spans="10:11">
      <c r="J104" s="211"/>
      <c r="K104" s="211"/>
    </row>
    <row r="105" spans="10:11">
      <c r="J105" s="211"/>
      <c r="K105" s="211"/>
    </row>
    <row r="106" spans="10:11">
      <c r="J106" s="211"/>
      <c r="K106" s="211"/>
    </row>
    <row r="107" spans="10:11">
      <c r="J107" s="211"/>
      <c r="K107" s="211"/>
    </row>
    <row r="108" spans="10:11">
      <c r="J108" s="211"/>
      <c r="K108" s="211"/>
    </row>
    <row r="109" spans="10:11">
      <c r="J109" s="211"/>
      <c r="K109" s="211"/>
    </row>
    <row r="110" spans="10:11">
      <c r="J110" s="211"/>
      <c r="K110" s="211"/>
    </row>
    <row r="111" spans="10:11">
      <c r="J111" s="211"/>
      <c r="K111" s="211"/>
    </row>
    <row r="112" spans="10:11">
      <c r="J112" s="211"/>
      <c r="K112" s="211"/>
    </row>
    <row r="113" spans="9:11">
      <c r="J113" s="211"/>
      <c r="K113" s="211"/>
    </row>
    <row r="114" spans="9:11">
      <c r="J114" s="211"/>
      <c r="K114" s="211"/>
    </row>
    <row r="115" spans="9:11">
      <c r="J115" s="211"/>
      <c r="K115" s="211"/>
    </row>
    <row r="116" spans="9:11">
      <c r="J116" s="211"/>
      <c r="K116" s="211"/>
    </row>
    <row r="117" spans="9:11">
      <c r="I117" s="116"/>
      <c r="J117" s="211"/>
      <c r="K117" s="211"/>
    </row>
    <row r="118" spans="9:11">
      <c r="J118" s="211"/>
      <c r="K118" s="211"/>
    </row>
    <row r="119" spans="9:11">
      <c r="J119" s="211"/>
      <c r="K119" s="211"/>
    </row>
    <row r="120" spans="9:11">
      <c r="J120" s="211"/>
      <c r="K120" s="211"/>
    </row>
    <row r="121" spans="9:11">
      <c r="J121" s="211"/>
      <c r="K121" s="211"/>
    </row>
    <row r="122" spans="9:11">
      <c r="J122" s="211"/>
      <c r="K122" s="211"/>
    </row>
    <row r="123" spans="9:11">
      <c r="J123" s="211"/>
      <c r="K123" s="211"/>
    </row>
    <row r="124" spans="9:11">
      <c r="J124" s="211"/>
      <c r="K124" s="211"/>
    </row>
    <row r="125" spans="9:11">
      <c r="J125" s="211"/>
      <c r="K125" s="211"/>
    </row>
    <row r="126" spans="9:11">
      <c r="J126" s="212"/>
      <c r="K126" s="211"/>
    </row>
    <row r="127" spans="9:11">
      <c r="J127" s="211"/>
      <c r="K127" s="211"/>
    </row>
    <row r="128" spans="9:11">
      <c r="J128" s="211"/>
      <c r="K128" s="211"/>
    </row>
    <row r="129" spans="9:11">
      <c r="J129" s="211"/>
      <c r="K129" s="211"/>
    </row>
    <row r="130" spans="9:11">
      <c r="J130" s="211"/>
      <c r="K130" s="211"/>
    </row>
    <row r="131" spans="9:11">
      <c r="J131" s="211"/>
      <c r="K131" s="211"/>
    </row>
    <row r="132" spans="9:11">
      <c r="J132" s="211"/>
      <c r="K132" s="211"/>
    </row>
    <row r="133" spans="9:11">
      <c r="J133" s="211"/>
      <c r="K133" s="211"/>
    </row>
    <row r="134" spans="9:11">
      <c r="J134" s="211"/>
      <c r="K134" s="211"/>
    </row>
    <row r="135" spans="9:11">
      <c r="J135" s="211"/>
      <c r="K135" s="211"/>
    </row>
    <row r="136" spans="9:11">
      <c r="J136" s="211"/>
      <c r="K136" s="211"/>
    </row>
    <row r="137" spans="9:11">
      <c r="J137" s="211"/>
      <c r="K137" s="211"/>
    </row>
    <row r="138" spans="9:11">
      <c r="J138" s="211"/>
      <c r="K138" s="211"/>
    </row>
    <row r="139" spans="9:11">
      <c r="J139" s="211"/>
      <c r="K139" s="211"/>
    </row>
    <row r="140" spans="9:11">
      <c r="J140" s="211"/>
      <c r="K140" s="211"/>
    </row>
    <row r="141" spans="9:11">
      <c r="J141" s="211"/>
      <c r="K141" s="211"/>
    </row>
    <row r="142" spans="9:11">
      <c r="J142" s="211"/>
      <c r="K142" s="211"/>
    </row>
    <row r="143" spans="9:11">
      <c r="J143" s="211"/>
      <c r="K143" s="211"/>
    </row>
    <row r="144" spans="9:11">
      <c r="I144" s="116"/>
      <c r="J144" s="211"/>
      <c r="K144" s="211"/>
    </row>
    <row r="145" spans="9:11">
      <c r="I145" s="116"/>
      <c r="J145" s="211"/>
      <c r="K145" s="211"/>
    </row>
    <row r="146" spans="9:11">
      <c r="J146" s="211"/>
      <c r="K146" s="211"/>
    </row>
    <row r="147" spans="9:11">
      <c r="J147" s="211"/>
      <c r="K147" s="211"/>
    </row>
    <row r="148" spans="9:11">
      <c r="J148" s="211"/>
      <c r="K148" s="211"/>
    </row>
    <row r="149" spans="9:11">
      <c r="J149" s="211"/>
      <c r="K149" s="211"/>
    </row>
    <row r="150" spans="9:11">
      <c r="J150" s="211"/>
      <c r="K150" s="211"/>
    </row>
    <row r="151" spans="9:11">
      <c r="J151" s="211"/>
      <c r="K151" s="211"/>
    </row>
    <row r="152" spans="9:11">
      <c r="J152" s="211"/>
      <c r="K152" s="211"/>
    </row>
    <row r="153" spans="9:11">
      <c r="K153" s="211"/>
    </row>
    <row r="154" spans="9:11">
      <c r="K154" s="211"/>
    </row>
    <row r="155" spans="9:11">
      <c r="K155" s="211"/>
    </row>
    <row r="156" spans="9:11">
      <c r="K156" s="211"/>
    </row>
  </sheetData>
  <sortState ref="N4:O152">
    <sortCondition descending="1" ref="O4"/>
  </sortState>
  <mergeCells count="8">
    <mergeCell ref="E27:E28"/>
    <mergeCell ref="F27:F28"/>
    <mergeCell ref="A1:F1"/>
    <mergeCell ref="A2:F2"/>
    <mergeCell ref="A24:F24"/>
    <mergeCell ref="A25:F25"/>
    <mergeCell ref="F4:F5"/>
    <mergeCell ref="E4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75"/>
  <sheetViews>
    <sheetView workbookViewId="0">
      <selection activeCell="C3" sqref="C3"/>
    </sheetView>
  </sheetViews>
  <sheetFormatPr defaultRowHeight="15"/>
  <cols>
    <col min="2" max="2" width="58.7109375" style="209" customWidth="1"/>
    <col min="3" max="3" width="29.85546875" customWidth="1"/>
    <col min="4" max="4" width="27.7109375" customWidth="1"/>
    <col min="5" max="5" width="23.140625" style="223" customWidth="1"/>
    <col min="6" max="6" width="23.28515625" customWidth="1"/>
  </cols>
  <sheetData>
    <row r="1" spans="1:6">
      <c r="A1" s="320" t="s">
        <v>325</v>
      </c>
      <c r="B1" s="320"/>
      <c r="C1" s="320"/>
      <c r="D1" s="320"/>
      <c r="E1" s="320"/>
      <c r="F1" s="320"/>
    </row>
    <row r="2" spans="1:6">
      <c r="A2" s="324" t="s">
        <v>376</v>
      </c>
      <c r="B2" s="324"/>
      <c r="C2" s="324"/>
      <c r="D2" s="324"/>
      <c r="E2" s="324"/>
      <c r="F2" s="324"/>
    </row>
    <row r="3" spans="1:6">
      <c r="A3" s="279"/>
      <c r="B3" s="279"/>
      <c r="C3" s="279" t="s">
        <v>378</v>
      </c>
      <c r="D3" s="279"/>
      <c r="E3" s="279"/>
      <c r="F3" s="279"/>
    </row>
    <row r="4" spans="1:6" ht="15" customHeight="1">
      <c r="A4" s="203"/>
      <c r="B4" s="208"/>
      <c r="C4" s="321" t="s">
        <v>92</v>
      </c>
      <c r="D4" s="321"/>
      <c r="E4" s="322" t="s">
        <v>341</v>
      </c>
      <c r="F4" s="323" t="s">
        <v>377</v>
      </c>
    </row>
    <row r="5" spans="1:6">
      <c r="A5" s="200" t="s">
        <v>137</v>
      </c>
      <c r="B5" s="208" t="s">
        <v>138</v>
      </c>
      <c r="C5" s="208" t="s">
        <v>342</v>
      </c>
      <c r="D5" s="208" t="s">
        <v>335</v>
      </c>
      <c r="E5" s="322"/>
      <c r="F5" s="323"/>
    </row>
    <row r="6" spans="1:6">
      <c r="A6" s="200" t="s">
        <v>139</v>
      </c>
      <c r="B6" s="208" t="s">
        <v>140</v>
      </c>
      <c r="C6" s="219">
        <v>1629.5</v>
      </c>
      <c r="D6" s="220">
        <v>23568.999</v>
      </c>
      <c r="E6" s="222">
        <f>D6/C6*100-100</f>
        <v>1346.3945382019024</v>
      </c>
      <c r="F6" s="221">
        <f>D6/D$75*100</f>
        <v>2.4798486477263602E-2</v>
      </c>
    </row>
    <row r="7" spans="1:6" ht="30">
      <c r="A7" s="200" t="s">
        <v>145</v>
      </c>
      <c r="B7" s="208" t="s">
        <v>146</v>
      </c>
      <c r="C7" s="219">
        <v>21569</v>
      </c>
      <c r="D7" s="220">
        <v>20703.7</v>
      </c>
      <c r="E7" s="222">
        <f t="shared" ref="E7:E70" si="0">D7/C7*100-100</f>
        <v>-4.0117761602299566</v>
      </c>
      <c r="F7" s="221">
        <f t="shared" ref="F7:F70" si="1">D7/D$75*100</f>
        <v>2.1783717860878286E-2</v>
      </c>
    </row>
    <row r="8" spans="1:6">
      <c r="A8" s="200" t="s">
        <v>151</v>
      </c>
      <c r="B8" s="208" t="s">
        <v>152</v>
      </c>
      <c r="C8" s="219">
        <v>229600.24406</v>
      </c>
      <c r="D8" s="220">
        <v>272112.31200000003</v>
      </c>
      <c r="E8" s="222">
        <f t="shared" si="0"/>
        <v>18.515689351310357</v>
      </c>
      <c r="F8" s="221">
        <f t="shared" si="1"/>
        <v>0.28630717364912001</v>
      </c>
    </row>
    <row r="9" spans="1:6">
      <c r="A9" s="200" t="s">
        <v>153</v>
      </c>
      <c r="B9" s="208" t="s">
        <v>154</v>
      </c>
      <c r="C9" s="219">
        <v>4324.8999999999996</v>
      </c>
      <c r="D9" s="220">
        <v>12872.260000000002</v>
      </c>
      <c r="E9" s="222">
        <f t="shared" si="0"/>
        <v>197.63139032116356</v>
      </c>
      <c r="F9" s="221">
        <f t="shared" si="1"/>
        <v>1.3543747256377806E-2</v>
      </c>
    </row>
    <row r="10" spans="1:6">
      <c r="A10" s="200" t="s">
        <v>155</v>
      </c>
      <c r="B10" s="208" t="s">
        <v>156</v>
      </c>
      <c r="C10" s="219">
        <v>6409639.9219000014</v>
      </c>
      <c r="D10" s="220">
        <v>7738726.6174000008</v>
      </c>
      <c r="E10" s="222">
        <f t="shared" si="0"/>
        <v>20.735746651834063</v>
      </c>
      <c r="F10" s="221">
        <f t="shared" si="1"/>
        <v>8.142420786425161</v>
      </c>
    </row>
    <row r="11" spans="1:6">
      <c r="A11" s="200" t="s">
        <v>157</v>
      </c>
      <c r="B11" s="208" t="s">
        <v>41</v>
      </c>
      <c r="C11" s="219">
        <v>2898</v>
      </c>
      <c r="D11" s="220">
        <v>33681.65</v>
      </c>
      <c r="E11" s="222">
        <f t="shared" si="0"/>
        <v>1062.2377501725327</v>
      </c>
      <c r="F11" s="221">
        <f t="shared" si="1"/>
        <v>3.5438668483838698E-2</v>
      </c>
    </row>
    <row r="12" spans="1:6" ht="30">
      <c r="A12" s="200" t="s">
        <v>158</v>
      </c>
      <c r="B12" s="208" t="s">
        <v>159</v>
      </c>
      <c r="C12" s="219">
        <v>6516.04</v>
      </c>
      <c r="D12" s="220">
        <v>4868</v>
      </c>
      <c r="E12" s="222">
        <f t="shared" si="0"/>
        <v>-25.292048544821697</v>
      </c>
      <c r="F12" s="221">
        <f t="shared" si="1"/>
        <v>5.1219414185269055E-3</v>
      </c>
    </row>
    <row r="13" spans="1:6" ht="30">
      <c r="A13" s="200" t="s">
        <v>160</v>
      </c>
      <c r="B13" s="208" t="s">
        <v>161</v>
      </c>
      <c r="C13" s="219">
        <v>278694.54180000001</v>
      </c>
      <c r="D13" s="220">
        <v>440004.13808</v>
      </c>
      <c r="E13" s="222">
        <f t="shared" si="0"/>
        <v>57.880428959301554</v>
      </c>
      <c r="F13" s="221">
        <f t="shared" si="1"/>
        <v>0.46295715266129495</v>
      </c>
    </row>
    <row r="14" spans="1:6">
      <c r="A14" s="200" t="s">
        <v>162</v>
      </c>
      <c r="B14" s="208" t="s">
        <v>163</v>
      </c>
      <c r="C14" s="219">
        <v>37497.599999999999</v>
      </c>
      <c r="D14" s="220">
        <v>92552.088000000003</v>
      </c>
      <c r="E14" s="222">
        <f t="shared" si="0"/>
        <v>146.82136456733232</v>
      </c>
      <c r="F14" s="221">
        <f t="shared" si="1"/>
        <v>9.7380109469668658E-2</v>
      </c>
    </row>
    <row r="15" spans="1:6" ht="30">
      <c r="A15" s="200" t="s">
        <v>164</v>
      </c>
      <c r="B15" s="208" t="s">
        <v>165</v>
      </c>
      <c r="C15" s="219">
        <v>1552799.6199999999</v>
      </c>
      <c r="D15" s="220">
        <v>1618256.6919999998</v>
      </c>
      <c r="E15" s="222">
        <f t="shared" si="0"/>
        <v>4.2154229790447744</v>
      </c>
      <c r="F15" s="221">
        <f t="shared" si="1"/>
        <v>1.7026737831888121</v>
      </c>
    </row>
    <row r="16" spans="1:6" ht="30">
      <c r="A16" s="200" t="s">
        <v>166</v>
      </c>
      <c r="B16" s="208" t="s">
        <v>167</v>
      </c>
      <c r="C16" s="219">
        <v>12245313.671979999</v>
      </c>
      <c r="D16" s="220">
        <v>54454435.684350014</v>
      </c>
      <c r="E16" s="222">
        <f t="shared" si="0"/>
        <v>344.69612737609066</v>
      </c>
      <c r="F16" s="221">
        <f t="shared" si="1"/>
        <v>57.295075914992168</v>
      </c>
    </row>
    <row r="17" spans="1:6">
      <c r="A17" s="200" t="s">
        <v>170</v>
      </c>
      <c r="B17" s="208" t="s">
        <v>171</v>
      </c>
      <c r="C17" s="219">
        <v>28441.96802</v>
      </c>
      <c r="D17" s="220">
        <v>73821.626199999999</v>
      </c>
      <c r="E17" s="222">
        <f t="shared" si="0"/>
        <v>159.55175165125581</v>
      </c>
      <c r="F17" s="221">
        <f t="shared" si="1"/>
        <v>7.7672564670663719E-2</v>
      </c>
    </row>
    <row r="18" spans="1:6" ht="30">
      <c r="A18" s="200" t="s">
        <v>174</v>
      </c>
      <c r="B18" s="208" t="s">
        <v>175</v>
      </c>
      <c r="C18" s="219">
        <v>504694.72317999997</v>
      </c>
      <c r="D18" s="220">
        <v>817691.81655999995</v>
      </c>
      <c r="E18" s="222">
        <f t="shared" si="0"/>
        <v>62.017112326409091</v>
      </c>
      <c r="F18" s="221">
        <f t="shared" si="1"/>
        <v>0.86034707946367472</v>
      </c>
    </row>
    <row r="19" spans="1:6">
      <c r="A19" s="200" t="s">
        <v>176</v>
      </c>
      <c r="B19" s="208" t="s">
        <v>177</v>
      </c>
      <c r="C19" s="219">
        <v>3144289.7821300002</v>
      </c>
      <c r="D19" s="220">
        <v>3069048.0967699997</v>
      </c>
      <c r="E19" s="222">
        <f t="shared" si="0"/>
        <v>-2.3929628174738582</v>
      </c>
      <c r="F19" s="221">
        <f t="shared" si="1"/>
        <v>3.2291463768071966</v>
      </c>
    </row>
    <row r="20" spans="1:6">
      <c r="A20" s="200" t="s">
        <v>178</v>
      </c>
      <c r="B20" s="208" t="s">
        <v>179</v>
      </c>
      <c r="C20" s="219">
        <v>79981.426439999996</v>
      </c>
      <c r="D20" s="220">
        <v>45291.749159999999</v>
      </c>
      <c r="E20" s="222">
        <f t="shared" si="0"/>
        <v>-43.372166294162426</v>
      </c>
      <c r="F20" s="221">
        <f t="shared" si="1"/>
        <v>4.7654413709970256E-2</v>
      </c>
    </row>
    <row r="21" spans="1:6">
      <c r="A21" s="200" t="s">
        <v>180</v>
      </c>
      <c r="B21" s="208" t="s">
        <v>181</v>
      </c>
      <c r="C21" s="219">
        <v>52521.800499999998</v>
      </c>
      <c r="D21" s="220">
        <v>24735.979220000005</v>
      </c>
      <c r="E21" s="222">
        <f t="shared" si="0"/>
        <v>-52.903405853346541</v>
      </c>
      <c r="F21" s="221">
        <f t="shared" si="1"/>
        <v>2.6026342747481283E-2</v>
      </c>
    </row>
    <row r="22" spans="1:6" ht="30">
      <c r="A22" s="200" t="s">
        <v>182</v>
      </c>
      <c r="B22" s="208" t="s">
        <v>183</v>
      </c>
      <c r="C22" s="219">
        <v>1541015.84072</v>
      </c>
      <c r="D22" s="220">
        <v>1594615.2758500001</v>
      </c>
      <c r="E22" s="222">
        <f t="shared" si="0"/>
        <v>3.4781884594357706</v>
      </c>
      <c r="F22" s="221">
        <f t="shared" si="1"/>
        <v>1.6777991018882135</v>
      </c>
    </row>
    <row r="23" spans="1:6" ht="30">
      <c r="A23" s="200" t="s">
        <v>186</v>
      </c>
      <c r="B23" s="208" t="s">
        <v>187</v>
      </c>
      <c r="C23" s="219">
        <v>1072914.84085</v>
      </c>
      <c r="D23" s="220">
        <v>1228840.6296599999</v>
      </c>
      <c r="E23" s="222">
        <f t="shared" si="0"/>
        <v>14.532913785260916</v>
      </c>
      <c r="F23" s="221">
        <f t="shared" si="1"/>
        <v>1.2929436560855045</v>
      </c>
    </row>
    <row r="24" spans="1:6">
      <c r="A24" s="200" t="s">
        <v>188</v>
      </c>
      <c r="B24" s="208" t="s">
        <v>189</v>
      </c>
      <c r="C24" s="219">
        <v>51543.931000000004</v>
      </c>
      <c r="D24" s="220">
        <v>35177.896000000001</v>
      </c>
      <c r="E24" s="222">
        <f t="shared" si="0"/>
        <v>-31.751623678062117</v>
      </c>
      <c r="F24" s="221">
        <f t="shared" si="1"/>
        <v>3.7012966832175836E-2</v>
      </c>
    </row>
    <row r="25" spans="1:6" ht="30">
      <c r="A25" s="200" t="s">
        <v>190</v>
      </c>
      <c r="B25" s="208" t="s">
        <v>191</v>
      </c>
      <c r="C25" s="219">
        <v>2345.6896200000001</v>
      </c>
      <c r="D25" s="220">
        <v>4992.96</v>
      </c>
      <c r="E25" s="222">
        <f t="shared" si="0"/>
        <v>112.85680583776468</v>
      </c>
      <c r="F25" s="221">
        <f t="shared" si="1"/>
        <v>5.2534200133623867E-3</v>
      </c>
    </row>
    <row r="26" spans="1:6">
      <c r="A26" s="200" t="s">
        <v>194</v>
      </c>
      <c r="B26" s="208" t="s">
        <v>195</v>
      </c>
      <c r="C26" s="219">
        <v>5975.1679999999997</v>
      </c>
      <c r="D26" s="220">
        <v>13738.56</v>
      </c>
      <c r="E26" s="222">
        <f t="shared" si="0"/>
        <v>129.92759366765921</v>
      </c>
      <c r="F26" s="221">
        <f t="shared" si="1"/>
        <v>1.4455238187123461E-2</v>
      </c>
    </row>
    <row r="27" spans="1:6">
      <c r="A27" s="200" t="s">
        <v>196</v>
      </c>
      <c r="B27" s="208" t="s">
        <v>43</v>
      </c>
      <c r="C27" s="219">
        <v>836021.84201000002</v>
      </c>
      <c r="D27" s="220">
        <v>1226303.7552899998</v>
      </c>
      <c r="E27" s="222">
        <f t="shared" si="0"/>
        <v>46.683219704124838</v>
      </c>
      <c r="F27" s="221">
        <f t="shared" si="1"/>
        <v>1.2902744445182688</v>
      </c>
    </row>
    <row r="28" spans="1:6" ht="45">
      <c r="A28" s="200" t="s">
        <v>198</v>
      </c>
      <c r="B28" s="208" t="s">
        <v>199</v>
      </c>
      <c r="C28" s="219">
        <v>183120.25599999999</v>
      </c>
      <c r="D28" s="220">
        <v>170257.48962000001</v>
      </c>
      <c r="E28" s="222">
        <f t="shared" si="0"/>
        <v>-7.024218216470814</v>
      </c>
      <c r="F28" s="221">
        <f t="shared" si="1"/>
        <v>0.17913904845913983</v>
      </c>
    </row>
    <row r="29" spans="1:6" ht="30">
      <c r="A29" s="200" t="s">
        <v>200</v>
      </c>
      <c r="B29" s="208" t="s">
        <v>201</v>
      </c>
      <c r="C29" s="219">
        <v>338752.19816000003</v>
      </c>
      <c r="D29" s="220">
        <v>462055.06479000003</v>
      </c>
      <c r="E29" s="222">
        <f t="shared" si="0"/>
        <v>36.399134027688689</v>
      </c>
      <c r="F29" s="221">
        <f t="shared" si="1"/>
        <v>0.48615837592194616</v>
      </c>
    </row>
    <row r="30" spans="1:6">
      <c r="A30" s="200" t="s">
        <v>204</v>
      </c>
      <c r="B30" s="208" t="s">
        <v>205</v>
      </c>
      <c r="C30" s="219">
        <v>0</v>
      </c>
      <c r="D30" s="220">
        <v>2307.3952199999999</v>
      </c>
      <c r="E30" s="222" t="s">
        <v>346</v>
      </c>
      <c r="F30" s="221">
        <f t="shared" si="1"/>
        <v>2.4277615337364423E-3</v>
      </c>
    </row>
    <row r="31" spans="1:6">
      <c r="A31" s="200" t="s">
        <v>208</v>
      </c>
      <c r="B31" s="208" t="s">
        <v>209</v>
      </c>
      <c r="C31" s="219">
        <v>0</v>
      </c>
      <c r="D31" s="220">
        <v>0.5</v>
      </c>
      <c r="E31" s="222" t="s">
        <v>346</v>
      </c>
      <c r="F31" s="221">
        <f t="shared" si="1"/>
        <v>5.2608272581418506E-7</v>
      </c>
    </row>
    <row r="32" spans="1:6">
      <c r="A32" s="200" t="s">
        <v>210</v>
      </c>
      <c r="B32" s="208" t="s">
        <v>211</v>
      </c>
      <c r="C32" s="219">
        <v>995157.59398000001</v>
      </c>
      <c r="D32" s="220">
        <v>1293267.2093799999</v>
      </c>
      <c r="E32" s="222">
        <f t="shared" si="0"/>
        <v>29.956020755240417</v>
      </c>
      <c r="F32" s="221">
        <f t="shared" si="1"/>
        <v>1.3607310774334695</v>
      </c>
    </row>
    <row r="33" spans="1:6">
      <c r="A33" s="200" t="s">
        <v>212</v>
      </c>
      <c r="B33" s="208" t="s">
        <v>213</v>
      </c>
      <c r="C33" s="219">
        <v>577462.98310999991</v>
      </c>
      <c r="D33" s="220">
        <v>578161.97794999997</v>
      </c>
      <c r="E33" s="222">
        <f t="shared" si="0"/>
        <v>0.12104582638970385</v>
      </c>
      <c r="F33" s="221">
        <f t="shared" si="1"/>
        <v>0.60832205864411348</v>
      </c>
    </row>
    <row r="34" spans="1:6">
      <c r="A34" s="200" t="s">
        <v>214</v>
      </c>
      <c r="B34" s="208" t="s">
        <v>54</v>
      </c>
      <c r="C34" s="219">
        <v>1833.12</v>
      </c>
      <c r="D34" s="220">
        <v>7020.2</v>
      </c>
      <c r="E34" s="222">
        <f t="shared" si="0"/>
        <v>282.96456314916645</v>
      </c>
      <c r="F34" s="221">
        <f t="shared" si="1"/>
        <v>7.386411903521484E-3</v>
      </c>
    </row>
    <row r="35" spans="1:6">
      <c r="A35" s="200" t="s">
        <v>215</v>
      </c>
      <c r="B35" s="208" t="s">
        <v>216</v>
      </c>
      <c r="C35" s="219">
        <v>53375.110499999995</v>
      </c>
      <c r="D35" s="220">
        <v>13087.09168</v>
      </c>
      <c r="E35" s="222">
        <f t="shared" si="0"/>
        <v>-75.480909439990768</v>
      </c>
      <c r="F35" s="221">
        <f t="shared" si="1"/>
        <v>1.3769785727989084E-2</v>
      </c>
    </row>
    <row r="36" spans="1:6" ht="45">
      <c r="A36" s="200" t="s">
        <v>217</v>
      </c>
      <c r="B36" s="208" t="s">
        <v>218</v>
      </c>
      <c r="C36" s="219">
        <v>1184.9455</v>
      </c>
      <c r="D36" s="220">
        <v>244.36399999999998</v>
      </c>
      <c r="E36" s="222">
        <f t="shared" si="0"/>
        <v>-79.377616945251916</v>
      </c>
      <c r="F36" s="221">
        <f t="shared" si="1"/>
        <v>2.5711135842171502E-4</v>
      </c>
    </row>
    <row r="37" spans="1:6">
      <c r="A37" s="200" t="s">
        <v>221</v>
      </c>
      <c r="B37" s="208" t="s">
        <v>222</v>
      </c>
      <c r="C37" s="219">
        <v>3752405.3403100008</v>
      </c>
      <c r="D37" s="220">
        <v>3131542.5372300004</v>
      </c>
      <c r="E37" s="222">
        <f t="shared" si="0"/>
        <v>-16.545728586685897</v>
      </c>
      <c r="F37" s="221">
        <f t="shared" si="1"/>
        <v>3.2949008679780554</v>
      </c>
    </row>
    <row r="38" spans="1:6" ht="30">
      <c r="A38" s="200" t="s">
        <v>225</v>
      </c>
      <c r="B38" s="208" t="s">
        <v>226</v>
      </c>
      <c r="C38" s="219">
        <v>701.17</v>
      </c>
      <c r="D38" s="220">
        <v>2131.9845500000001</v>
      </c>
      <c r="E38" s="222">
        <f t="shared" si="0"/>
        <v>204.06100517706125</v>
      </c>
      <c r="F38" s="221">
        <f t="shared" si="1"/>
        <v>2.2432004869154575E-3</v>
      </c>
    </row>
    <row r="39" spans="1:6" ht="30">
      <c r="A39" s="200" t="s">
        <v>229</v>
      </c>
      <c r="B39" s="208" t="s">
        <v>230</v>
      </c>
      <c r="C39" s="219">
        <v>189814.04894000001</v>
      </c>
      <c r="D39" s="220">
        <v>255680.51351000002</v>
      </c>
      <c r="E39" s="222">
        <f t="shared" si="0"/>
        <v>34.700521345930696</v>
      </c>
      <c r="F39" s="221">
        <f t="shared" si="1"/>
        <v>0.26901820296982276</v>
      </c>
    </row>
    <row r="40" spans="1:6" ht="30">
      <c r="A40" s="200" t="s">
        <v>231</v>
      </c>
      <c r="B40" s="208" t="s">
        <v>232</v>
      </c>
      <c r="C40" s="219">
        <v>334.22550000000001</v>
      </c>
      <c r="D40" s="220">
        <v>346.34161999999998</v>
      </c>
      <c r="E40" s="222">
        <f t="shared" si="0"/>
        <v>3.6251333306405371</v>
      </c>
      <c r="F40" s="221">
        <f t="shared" si="1"/>
        <v>3.6440868702500133E-4</v>
      </c>
    </row>
    <row r="41" spans="1:6" ht="30">
      <c r="A41" s="200" t="s">
        <v>235</v>
      </c>
      <c r="B41" s="208" t="s">
        <v>236</v>
      </c>
      <c r="C41" s="219">
        <v>1156.7280000000001</v>
      </c>
      <c r="D41" s="220">
        <v>705.86</v>
      </c>
      <c r="E41" s="222">
        <f t="shared" si="0"/>
        <v>-38.977875524756037</v>
      </c>
      <c r="F41" s="221">
        <f t="shared" si="1"/>
        <v>7.4268150568640131E-4</v>
      </c>
    </row>
    <row r="42" spans="1:6">
      <c r="A42" s="200" t="s">
        <v>237</v>
      </c>
      <c r="B42" s="208" t="s">
        <v>238</v>
      </c>
      <c r="C42" s="219">
        <v>11251.93116</v>
      </c>
      <c r="D42" s="220">
        <v>1149.3431399999999</v>
      </c>
      <c r="E42" s="222">
        <f t="shared" si="0"/>
        <v>-89.785369963105964</v>
      </c>
      <c r="F42" s="221">
        <f t="shared" si="1"/>
        <v>1.209299143974069E-3</v>
      </c>
    </row>
    <row r="43" spans="1:6" ht="30">
      <c r="A43" s="200" t="s">
        <v>239</v>
      </c>
      <c r="B43" s="208" t="s">
        <v>240</v>
      </c>
      <c r="C43" s="219">
        <v>2355319.2673200001</v>
      </c>
      <c r="D43" s="220">
        <v>3185524.7149200002</v>
      </c>
      <c r="E43" s="222">
        <f t="shared" si="0"/>
        <v>35.248106663036339</v>
      </c>
      <c r="F43" s="221">
        <f t="shared" si="1"/>
        <v>3.3516990503471371</v>
      </c>
    </row>
    <row r="44" spans="1:6" ht="30">
      <c r="A44" s="200" t="s">
        <v>241</v>
      </c>
      <c r="B44" s="208" t="s">
        <v>242</v>
      </c>
      <c r="C44" s="219">
        <v>1089434.27541</v>
      </c>
      <c r="D44" s="220">
        <v>1381819.0819600001</v>
      </c>
      <c r="E44" s="222">
        <f t="shared" si="0"/>
        <v>26.838223576173363</v>
      </c>
      <c r="F44" s="221">
        <f t="shared" si="1"/>
        <v>1.4539022984391434</v>
      </c>
    </row>
    <row r="45" spans="1:6">
      <c r="A45" s="200" t="s">
        <v>243</v>
      </c>
      <c r="B45" s="208" t="s">
        <v>244</v>
      </c>
      <c r="C45" s="219">
        <v>5359396.9707299992</v>
      </c>
      <c r="D45" s="220">
        <v>4992967.4135800004</v>
      </c>
      <c r="E45" s="222">
        <f t="shared" si="0"/>
        <v>-6.8371415506488944</v>
      </c>
      <c r="F45" s="221">
        <f t="shared" si="1"/>
        <v>5.2534278136751364</v>
      </c>
    </row>
    <row r="46" spans="1:6" ht="30">
      <c r="A46" s="200" t="s">
        <v>245</v>
      </c>
      <c r="B46" s="208" t="s">
        <v>246</v>
      </c>
      <c r="C46" s="219">
        <v>56044.16517</v>
      </c>
      <c r="D46" s="220">
        <v>54097.465210000002</v>
      </c>
      <c r="E46" s="222">
        <f t="shared" si="0"/>
        <v>-3.4735104967573989</v>
      </c>
      <c r="F46" s="221">
        <f t="shared" si="1"/>
        <v>5.6919483914629691E-2</v>
      </c>
    </row>
    <row r="47" spans="1:6">
      <c r="A47" s="200" t="s">
        <v>247</v>
      </c>
      <c r="B47" s="208" t="s">
        <v>248</v>
      </c>
      <c r="C47" s="219">
        <v>386559.19267000002</v>
      </c>
      <c r="D47" s="220">
        <v>428152.42768999998</v>
      </c>
      <c r="E47" s="222">
        <f t="shared" si="0"/>
        <v>10.759861829364766</v>
      </c>
      <c r="F47" s="221">
        <f t="shared" si="1"/>
        <v>0.45048719244623187</v>
      </c>
    </row>
    <row r="48" spans="1:6">
      <c r="A48" s="200" t="s">
        <v>255</v>
      </c>
      <c r="B48" s="208" t="s">
        <v>256</v>
      </c>
      <c r="C48" s="219">
        <v>48544.67052</v>
      </c>
      <c r="D48" s="220">
        <v>28923.792480000004</v>
      </c>
      <c r="E48" s="222">
        <f t="shared" si="0"/>
        <v>-40.418191801129552</v>
      </c>
      <c r="F48" s="221">
        <f t="shared" si="1"/>
        <v>3.043261517752446E-2</v>
      </c>
    </row>
    <row r="49" spans="1:6">
      <c r="A49" s="200" t="s">
        <v>257</v>
      </c>
      <c r="B49" s="208" t="s">
        <v>258</v>
      </c>
      <c r="C49" s="219">
        <v>85957.454469999997</v>
      </c>
      <c r="D49" s="220">
        <v>96819.770309999993</v>
      </c>
      <c r="E49" s="222">
        <f t="shared" si="0"/>
        <v>12.636851459801022</v>
      </c>
      <c r="F49" s="221">
        <f t="shared" si="1"/>
        <v>0.1018704173547762</v>
      </c>
    </row>
    <row r="50" spans="1:6" ht="30">
      <c r="A50" s="200" t="s">
        <v>259</v>
      </c>
      <c r="B50" s="208" t="s">
        <v>260</v>
      </c>
      <c r="C50" s="219">
        <v>590166.23433000001</v>
      </c>
      <c r="D50" s="220">
        <v>1363898.3999100002</v>
      </c>
      <c r="E50" s="222">
        <f t="shared" si="0"/>
        <v>131.10410602504183</v>
      </c>
      <c r="F50" s="221">
        <f t="shared" si="1"/>
        <v>1.4350467759165166</v>
      </c>
    </row>
    <row r="51" spans="1:6">
      <c r="A51" s="200" t="s">
        <v>261</v>
      </c>
      <c r="B51" s="208" t="s">
        <v>262</v>
      </c>
      <c r="C51" s="219">
        <v>577411.32323999994</v>
      </c>
      <c r="D51" s="220">
        <v>1277303.6077999999</v>
      </c>
      <c r="E51" s="222">
        <f t="shared" si="0"/>
        <v>121.21208164618741</v>
      </c>
      <c r="F51" s="221">
        <f t="shared" si="1"/>
        <v>1.3439347273674334</v>
      </c>
    </row>
    <row r="52" spans="1:6">
      <c r="A52" s="200" t="s">
        <v>263</v>
      </c>
      <c r="B52" s="208" t="s">
        <v>264</v>
      </c>
      <c r="C52" s="219">
        <v>1462.1420000000001</v>
      </c>
      <c r="D52" s="220">
        <v>808.39200000000005</v>
      </c>
      <c r="E52" s="222">
        <f t="shared" si="0"/>
        <v>-44.711799537938177</v>
      </c>
      <c r="F52" s="221">
        <f t="shared" si="1"/>
        <v>8.5056213377276144E-4</v>
      </c>
    </row>
    <row r="53" spans="1:6" ht="30">
      <c r="A53" s="200" t="s">
        <v>267</v>
      </c>
      <c r="B53" s="208" t="s">
        <v>268</v>
      </c>
      <c r="C53" s="219">
        <v>56.96</v>
      </c>
      <c r="D53" s="220">
        <v>16.8</v>
      </c>
      <c r="E53" s="222">
        <f t="shared" si="0"/>
        <v>-70.50561797752809</v>
      </c>
      <c r="F53" s="221">
        <f t="shared" si="1"/>
        <v>1.7676379587356618E-5</v>
      </c>
    </row>
    <row r="54" spans="1:6" ht="30">
      <c r="A54" s="200" t="s">
        <v>269</v>
      </c>
      <c r="B54" s="208" t="s">
        <v>270</v>
      </c>
      <c r="C54" s="219">
        <v>21572.00187</v>
      </c>
      <c r="D54" s="220">
        <v>28063.364130000002</v>
      </c>
      <c r="E54" s="222">
        <f t="shared" si="0"/>
        <v>30.091608090519799</v>
      </c>
      <c r="F54" s="221">
        <f t="shared" si="1"/>
        <v>2.9527302194052852E-2</v>
      </c>
    </row>
    <row r="55" spans="1:6">
      <c r="A55" s="200" t="s">
        <v>271</v>
      </c>
      <c r="B55" s="208" t="s">
        <v>272</v>
      </c>
      <c r="C55" s="219">
        <v>18575.72623</v>
      </c>
      <c r="D55" s="220">
        <v>33399.77938</v>
      </c>
      <c r="E55" s="222">
        <f t="shared" si="0"/>
        <v>79.803357168663439</v>
      </c>
      <c r="F55" s="221">
        <f t="shared" si="1"/>
        <v>3.5142093955645624E-2</v>
      </c>
    </row>
    <row r="56" spans="1:6">
      <c r="A56" s="200" t="s">
        <v>273</v>
      </c>
      <c r="B56" s="208" t="s">
        <v>274</v>
      </c>
      <c r="C56" s="219">
        <v>109466.24544</v>
      </c>
      <c r="D56" s="220">
        <v>68037.247210000001</v>
      </c>
      <c r="E56" s="222">
        <f t="shared" si="0"/>
        <v>-37.846368132455787</v>
      </c>
      <c r="F56" s="221">
        <f t="shared" si="1"/>
        <v>7.158644093826072E-2</v>
      </c>
    </row>
    <row r="57" spans="1:6" ht="45">
      <c r="A57" s="200" t="s">
        <v>275</v>
      </c>
      <c r="B57" s="208" t="s">
        <v>276</v>
      </c>
      <c r="C57" s="219">
        <v>1598.1</v>
      </c>
      <c r="D57" s="221">
        <v>1</v>
      </c>
      <c r="E57" s="222">
        <f t="shared" si="0"/>
        <v>-99.937425693010454</v>
      </c>
      <c r="F57" s="221">
        <f t="shared" si="1"/>
        <v>1.0521654516283701E-6</v>
      </c>
    </row>
    <row r="58" spans="1:6">
      <c r="A58" s="200" t="s">
        <v>277</v>
      </c>
      <c r="B58" s="208" t="s">
        <v>278</v>
      </c>
      <c r="C58" s="219">
        <v>5085136.6696999995</v>
      </c>
      <c r="D58" s="220">
        <v>845380.4505700001</v>
      </c>
      <c r="E58" s="222">
        <f t="shared" si="0"/>
        <v>-83.375462539537338</v>
      </c>
      <c r="F58" s="221">
        <f t="shared" si="1"/>
        <v>0.8894801035717792</v>
      </c>
    </row>
    <row r="59" spans="1:6">
      <c r="A59" s="200" t="s">
        <v>279</v>
      </c>
      <c r="B59" s="208" t="s">
        <v>280</v>
      </c>
      <c r="C59" s="219">
        <v>749395.79604000004</v>
      </c>
      <c r="D59" s="220">
        <v>515742.91894</v>
      </c>
      <c r="E59" s="222">
        <f t="shared" si="0"/>
        <v>-31.178834780590165</v>
      </c>
      <c r="F59" s="221">
        <f t="shared" si="1"/>
        <v>0.54264688123063898</v>
      </c>
    </row>
    <row r="60" spans="1:6">
      <c r="A60" s="200" t="s">
        <v>281</v>
      </c>
      <c r="B60" s="208" t="s">
        <v>32</v>
      </c>
      <c r="C60" s="219">
        <v>412660.48349999997</v>
      </c>
      <c r="D60" s="220">
        <v>366940.45606999996</v>
      </c>
      <c r="E60" s="222">
        <f t="shared" si="0"/>
        <v>-11.079332588917495</v>
      </c>
      <c r="F60" s="221">
        <f t="shared" si="1"/>
        <v>0.3860820706816116</v>
      </c>
    </row>
    <row r="61" spans="1:6">
      <c r="A61" s="200" t="s">
        <v>284</v>
      </c>
      <c r="B61" s="208" t="s">
        <v>53</v>
      </c>
      <c r="C61" s="219">
        <v>34007.714749999999</v>
      </c>
      <c r="D61" s="220">
        <v>806177.5597499999</v>
      </c>
      <c r="E61" s="222">
        <f t="shared" si="0"/>
        <v>2270.57257647693</v>
      </c>
      <c r="F61" s="221">
        <f t="shared" si="1"/>
        <v>0.84823217624701597</v>
      </c>
    </row>
    <row r="62" spans="1:6">
      <c r="A62" s="200" t="s">
        <v>285</v>
      </c>
      <c r="B62" s="208" t="s">
        <v>286</v>
      </c>
      <c r="C62" s="219">
        <v>358223.2965</v>
      </c>
      <c r="D62" s="220">
        <v>387487.02549999999</v>
      </c>
      <c r="E62" s="222">
        <f t="shared" si="0"/>
        <v>8.1691306193426101</v>
      </c>
      <c r="F62" s="221">
        <f t="shared" si="1"/>
        <v>0.40770046118534131</v>
      </c>
    </row>
    <row r="63" spans="1:6">
      <c r="A63" s="200" t="s">
        <v>287</v>
      </c>
      <c r="B63" s="208" t="s">
        <v>58</v>
      </c>
      <c r="C63" s="219">
        <v>10918.16</v>
      </c>
      <c r="D63" s="220">
        <v>10927.36</v>
      </c>
      <c r="E63" s="222">
        <f t="shared" si="0"/>
        <v>8.4263282457854416E-2</v>
      </c>
      <c r="F63" s="221">
        <f t="shared" si="1"/>
        <v>1.1497390669505787E-2</v>
      </c>
    </row>
    <row r="64" spans="1:6" ht="30">
      <c r="A64" s="200" t="s">
        <v>292</v>
      </c>
      <c r="B64" s="208" t="s">
        <v>293</v>
      </c>
      <c r="C64" s="219">
        <v>20798.496880000002</v>
      </c>
      <c r="D64" s="220">
        <v>22837.86405</v>
      </c>
      <c r="E64" s="222">
        <f t="shared" si="0"/>
        <v>9.8053584437684407</v>
      </c>
      <c r="F64" s="221">
        <f t="shared" si="1"/>
        <v>2.4029211542395568E-2</v>
      </c>
    </row>
    <row r="65" spans="1:6">
      <c r="A65" s="200" t="s">
        <v>294</v>
      </c>
      <c r="B65" s="208" t="s">
        <v>295</v>
      </c>
      <c r="C65" s="219">
        <v>25244.933489999999</v>
      </c>
      <c r="D65" s="220">
        <v>24907.726580000002</v>
      </c>
      <c r="E65" s="222">
        <f t="shared" si="0"/>
        <v>-1.3357409324669902</v>
      </c>
      <c r="F65" s="221">
        <f t="shared" si="1"/>
        <v>2.6207049386081659E-2</v>
      </c>
    </row>
    <row r="66" spans="1:6">
      <c r="A66" s="200" t="s">
        <v>296</v>
      </c>
      <c r="B66" s="208" t="s">
        <v>297</v>
      </c>
      <c r="C66" s="219">
        <v>52792.630530000002</v>
      </c>
      <c r="D66" s="220">
        <v>127884.27562999999</v>
      </c>
      <c r="E66" s="222">
        <f t="shared" si="0"/>
        <v>142.23887755948877</v>
      </c>
      <c r="F66" s="221">
        <f t="shared" si="1"/>
        <v>0.1345554166244059</v>
      </c>
    </row>
    <row r="67" spans="1:6" ht="60">
      <c r="A67" s="200" t="s">
        <v>298</v>
      </c>
      <c r="B67" s="208" t="s">
        <v>299</v>
      </c>
      <c r="C67" s="219">
        <v>34425.117690000006</v>
      </c>
      <c r="D67" s="220">
        <v>27162.920890000001</v>
      </c>
      <c r="E67" s="222">
        <f t="shared" si="0"/>
        <v>-21.095633907185061</v>
      </c>
      <c r="F67" s="221">
        <f t="shared" si="1"/>
        <v>2.8579886925772541E-2</v>
      </c>
    </row>
    <row r="68" spans="1:6" ht="30">
      <c r="A68" s="200" t="s">
        <v>302</v>
      </c>
      <c r="B68" s="208" t="s">
        <v>303</v>
      </c>
      <c r="C68" s="219">
        <v>0</v>
      </c>
      <c r="D68" s="220">
        <v>5151.6961600000004</v>
      </c>
      <c r="E68" s="222" t="s">
        <v>346</v>
      </c>
      <c r="F68" s="221">
        <f t="shared" si="1"/>
        <v>5.4204367168385406E-3</v>
      </c>
    </row>
    <row r="69" spans="1:6" ht="45">
      <c r="A69" s="200" t="s">
        <v>308</v>
      </c>
      <c r="B69" s="208" t="s">
        <v>309</v>
      </c>
      <c r="C69" s="219">
        <v>1063.3980000000001</v>
      </c>
      <c r="D69" s="220">
        <v>2038.52297</v>
      </c>
      <c r="E69" s="222">
        <f t="shared" si="0"/>
        <v>91.698965956302317</v>
      </c>
      <c r="F69" s="221">
        <f t="shared" si="1"/>
        <v>2.1448634413848565E-3</v>
      </c>
    </row>
    <row r="70" spans="1:6">
      <c r="A70" s="200" t="s">
        <v>312</v>
      </c>
      <c r="B70" s="208" t="s">
        <v>313</v>
      </c>
      <c r="C70" s="219">
        <v>29.511500000000002</v>
      </c>
      <c r="D70" s="220">
        <v>50.4</v>
      </c>
      <c r="E70" s="222">
        <f t="shared" si="0"/>
        <v>70.780882029039503</v>
      </c>
      <c r="F70" s="221">
        <f t="shared" si="1"/>
        <v>5.3029138762069858E-5</v>
      </c>
    </row>
    <row r="71" spans="1:6" ht="60">
      <c r="A71" s="200" t="s">
        <v>316</v>
      </c>
      <c r="B71" s="208" t="s">
        <v>317</v>
      </c>
      <c r="C71" s="219">
        <v>54462.777999999998</v>
      </c>
      <c r="D71" s="220">
        <v>30883.75</v>
      </c>
      <c r="E71" s="222">
        <f t="shared" ref="E71:E75" si="2">D71/C71*100-100</f>
        <v>-43.29384006082099</v>
      </c>
      <c r="F71" s="221">
        <f t="shared" ref="F71:F75" si="3">D71/D$75*100</f>
        <v>3.2494814766727678E-2</v>
      </c>
    </row>
    <row r="72" spans="1:6" ht="30">
      <c r="A72" s="200" t="s">
        <v>318</v>
      </c>
      <c r="B72" s="208" t="s">
        <v>319</v>
      </c>
      <c r="C72" s="219">
        <v>22.9</v>
      </c>
      <c r="D72" s="220">
        <v>136</v>
      </c>
      <c r="E72" s="222">
        <f t="shared" si="2"/>
        <v>493.88646288209611</v>
      </c>
      <c r="F72" s="221">
        <f t="shared" si="3"/>
        <v>1.4309450142145836E-4</v>
      </c>
    </row>
    <row r="73" spans="1:6">
      <c r="A73" s="200" t="s">
        <v>320</v>
      </c>
      <c r="B73" s="208" t="s">
        <v>321</v>
      </c>
      <c r="C73" s="219">
        <v>246569.05825</v>
      </c>
      <c r="D73" s="220">
        <v>155652.06745999999</v>
      </c>
      <c r="E73" s="222">
        <f t="shared" si="2"/>
        <v>-36.872830449722507</v>
      </c>
      <c r="F73" s="221">
        <f t="shared" si="3"/>
        <v>0.16377172785594041</v>
      </c>
    </row>
    <row r="74" spans="1:6">
      <c r="A74" s="200" t="s">
        <v>322</v>
      </c>
      <c r="B74" s="208" t="s">
        <v>323</v>
      </c>
      <c r="C74" s="219">
        <v>6233.79</v>
      </c>
      <c r="D74" s="220">
        <v>8894.018</v>
      </c>
      <c r="E74" s="222">
        <f t="shared" si="2"/>
        <v>42.674328137457309</v>
      </c>
      <c r="F74" s="221">
        <f t="shared" si="3"/>
        <v>9.3579784657608529E-3</v>
      </c>
    </row>
    <row r="75" spans="1:6">
      <c r="A75" s="200"/>
      <c r="B75" s="208" t="s">
        <v>35</v>
      </c>
      <c r="C75" s="219">
        <f>SUM(C6:C74)</f>
        <v>52010329.167599998</v>
      </c>
      <c r="D75" s="219">
        <f>SUM(D6:D74)</f>
        <v>95042086.627380043</v>
      </c>
      <c r="E75" s="222">
        <f t="shared" si="2"/>
        <v>82.736945042422093</v>
      </c>
      <c r="F75" s="221">
        <f t="shared" si="3"/>
        <v>100</v>
      </c>
    </row>
  </sheetData>
  <mergeCells count="5">
    <mergeCell ref="A1:F1"/>
    <mergeCell ref="C4:D4"/>
    <mergeCell ref="E4:E5"/>
    <mergeCell ref="F4:F5"/>
    <mergeCell ref="A2:F2"/>
  </mergeCells>
  <conditionalFormatting sqref="C1 C4:C5">
    <cfRule type="top10" dxfId="24" priority="16" rank="10"/>
  </conditionalFormatting>
  <conditionalFormatting sqref="C1 C4:D4">
    <cfRule type="top10" dxfId="23" priority="15" rank="10"/>
  </conditionalFormatting>
  <conditionalFormatting sqref="C4:D4">
    <cfRule type="top10" dxfId="22" priority="14" rank="10"/>
  </conditionalFormatting>
  <conditionalFormatting sqref="C5">
    <cfRule type="top10" dxfId="21" priority="13" rank="10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60"/>
  <sheetViews>
    <sheetView workbookViewId="0">
      <selection activeCell="D3" sqref="D3"/>
    </sheetView>
  </sheetViews>
  <sheetFormatPr defaultRowHeight="15"/>
  <cols>
    <col min="2" max="2" width="38.28515625" customWidth="1"/>
    <col min="3" max="3" width="23.28515625" style="225" bestFit="1" customWidth="1"/>
    <col min="4" max="4" width="26.28515625" style="225" customWidth="1"/>
    <col min="5" max="5" width="24.7109375" style="223" customWidth="1"/>
    <col min="6" max="6" width="22.42578125" customWidth="1"/>
  </cols>
  <sheetData>
    <row r="1" spans="1:6">
      <c r="A1" s="325" t="s">
        <v>326</v>
      </c>
      <c r="B1" s="325"/>
      <c r="C1" s="325"/>
      <c r="D1" s="325"/>
      <c r="E1" s="325"/>
      <c r="F1" s="325"/>
    </row>
    <row r="2" spans="1:6">
      <c r="A2" s="328" t="s">
        <v>376</v>
      </c>
      <c r="B2" s="329"/>
      <c r="C2" s="329"/>
      <c r="D2" s="329"/>
      <c r="E2" s="329"/>
      <c r="F2" s="330"/>
    </row>
    <row r="3" spans="1:6">
      <c r="A3" s="280"/>
      <c r="B3" s="281"/>
      <c r="C3" s="281"/>
      <c r="D3" s="277" t="s">
        <v>379</v>
      </c>
      <c r="E3" s="281"/>
      <c r="F3" s="282"/>
    </row>
    <row r="4" spans="1:6" ht="15" customHeight="1">
      <c r="A4" s="203"/>
      <c r="B4" s="203"/>
      <c r="C4" s="326" t="s">
        <v>92</v>
      </c>
      <c r="D4" s="326"/>
      <c r="E4" s="322" t="s">
        <v>341</v>
      </c>
      <c r="F4" s="323" t="s">
        <v>377</v>
      </c>
    </row>
    <row r="5" spans="1:6" ht="30">
      <c r="A5" s="200" t="s">
        <v>137</v>
      </c>
      <c r="B5" s="200" t="s">
        <v>138</v>
      </c>
      <c r="C5" s="224" t="s">
        <v>342</v>
      </c>
      <c r="D5" s="224" t="s">
        <v>335</v>
      </c>
      <c r="E5" s="327"/>
      <c r="F5" s="323"/>
    </row>
    <row r="6" spans="1:6">
      <c r="A6" s="198" t="s">
        <v>147</v>
      </c>
      <c r="B6" s="198" t="s">
        <v>148</v>
      </c>
      <c r="C6" s="226">
        <v>16.2</v>
      </c>
      <c r="D6" s="227">
        <v>0</v>
      </c>
      <c r="E6" s="231">
        <f>D6/C6*100-100</f>
        <v>-100</v>
      </c>
      <c r="F6" s="229">
        <f>D6/D$60*100</f>
        <v>0</v>
      </c>
    </row>
    <row r="7" spans="1:6">
      <c r="A7" s="198" t="s">
        <v>151</v>
      </c>
      <c r="B7" s="198" t="s">
        <v>152</v>
      </c>
      <c r="C7" s="226">
        <v>848.9043200000001</v>
      </c>
      <c r="D7" s="228">
        <v>324.87157999999999</v>
      </c>
      <c r="E7" s="232">
        <f t="shared" ref="E7:E60" si="0">D7/C7*100-100</f>
        <v>-61.730483360009295</v>
      </c>
      <c r="F7" s="230">
        <f t="shared" ref="F7:F60" si="1">D7/D$60*100</f>
        <v>6.9593280339475497E-2</v>
      </c>
    </row>
    <row r="8" spans="1:6">
      <c r="A8" s="198" t="s">
        <v>155</v>
      </c>
      <c r="B8" s="198" t="s">
        <v>156</v>
      </c>
      <c r="C8" s="226">
        <v>16748.019899999999</v>
      </c>
      <c r="D8" s="228">
        <v>22457.875929999998</v>
      </c>
      <c r="E8" s="232">
        <f t="shared" si="0"/>
        <v>34.092722985121355</v>
      </c>
      <c r="F8" s="230">
        <f t="shared" si="1"/>
        <v>4.8108771331294928</v>
      </c>
    </row>
    <row r="9" spans="1:6">
      <c r="A9" s="198" t="s">
        <v>160</v>
      </c>
      <c r="B9" s="198" t="s">
        <v>161</v>
      </c>
      <c r="C9" s="226">
        <v>69431.17525</v>
      </c>
      <c r="D9" s="228">
        <v>20275.456999999999</v>
      </c>
      <c r="E9" s="232">
        <f>D9/C9*100-100</f>
        <v>-70.797762061502766</v>
      </c>
      <c r="F9" s="230">
        <f t="shared" si="1"/>
        <v>4.3433641164055672</v>
      </c>
    </row>
    <row r="10" spans="1:6">
      <c r="A10" s="198" t="s">
        <v>164</v>
      </c>
      <c r="B10" s="198" t="s">
        <v>165</v>
      </c>
      <c r="C10" s="226">
        <v>10675.23813</v>
      </c>
      <c r="D10" s="228">
        <v>8400.1479499999987</v>
      </c>
      <c r="E10" s="232">
        <f t="shared" si="0"/>
        <v>-21.311844778492087</v>
      </c>
      <c r="F10" s="230">
        <f t="shared" si="1"/>
        <v>1.7994613477036687</v>
      </c>
    </row>
    <row r="11" spans="1:6">
      <c r="A11" s="198" t="s">
        <v>174</v>
      </c>
      <c r="B11" s="198" t="s">
        <v>175</v>
      </c>
      <c r="C11" s="226">
        <v>4536.4990000000007</v>
      </c>
      <c r="D11" s="228">
        <v>0</v>
      </c>
      <c r="E11" s="232">
        <f t="shared" si="0"/>
        <v>-100</v>
      </c>
      <c r="F11" s="230">
        <f t="shared" si="1"/>
        <v>0</v>
      </c>
    </row>
    <row r="12" spans="1:6">
      <c r="A12" s="198" t="s">
        <v>176</v>
      </c>
      <c r="B12" s="198" t="s">
        <v>177</v>
      </c>
      <c r="C12" s="226">
        <v>419.76</v>
      </c>
      <c r="D12" s="228">
        <v>0</v>
      </c>
      <c r="E12" s="232">
        <f t="shared" si="0"/>
        <v>-100</v>
      </c>
      <c r="F12" s="230">
        <f t="shared" si="1"/>
        <v>0</v>
      </c>
    </row>
    <row r="13" spans="1:6">
      <c r="A13" s="198" t="s">
        <v>178</v>
      </c>
      <c r="B13" s="198" t="s">
        <v>179</v>
      </c>
      <c r="C13" s="226">
        <v>109.34640999999999</v>
      </c>
      <c r="D13" s="228">
        <v>89.880030000000005</v>
      </c>
      <c r="E13" s="232">
        <f t="shared" si="0"/>
        <v>-17.802486611128785</v>
      </c>
      <c r="F13" s="230">
        <f t="shared" si="1"/>
        <v>1.9253903726236896E-2</v>
      </c>
    </row>
    <row r="14" spans="1:6">
      <c r="A14" s="198" t="s">
        <v>182</v>
      </c>
      <c r="B14" s="198" t="s">
        <v>183</v>
      </c>
      <c r="C14" s="226">
        <v>687.15169000000003</v>
      </c>
      <c r="D14" s="228">
        <v>0</v>
      </c>
      <c r="E14" s="232">
        <f t="shared" si="0"/>
        <v>-100</v>
      </c>
      <c r="F14" s="230">
        <f t="shared" si="1"/>
        <v>0</v>
      </c>
    </row>
    <row r="15" spans="1:6">
      <c r="A15" s="198" t="s">
        <v>192</v>
      </c>
      <c r="B15" s="198" t="s">
        <v>193</v>
      </c>
      <c r="C15" s="226">
        <v>0.2</v>
      </c>
      <c r="D15" s="228">
        <v>0</v>
      </c>
      <c r="E15" s="232">
        <f t="shared" si="0"/>
        <v>-100</v>
      </c>
      <c r="F15" s="230">
        <f t="shared" si="1"/>
        <v>0</v>
      </c>
    </row>
    <row r="16" spans="1:6">
      <c r="A16" s="198" t="s">
        <v>196</v>
      </c>
      <c r="B16" s="198" t="s">
        <v>43</v>
      </c>
      <c r="C16" s="226">
        <v>7461.06</v>
      </c>
      <c r="D16" s="228">
        <v>3917.1139499999999</v>
      </c>
      <c r="E16" s="232">
        <f t="shared" si="0"/>
        <v>-47.499230002171281</v>
      </c>
      <c r="F16" s="230">
        <f t="shared" si="1"/>
        <v>0.83911559528851432</v>
      </c>
    </row>
    <row r="17" spans="1:6">
      <c r="A17" s="198" t="s">
        <v>198</v>
      </c>
      <c r="B17" s="198" t="s">
        <v>199</v>
      </c>
      <c r="C17" s="226">
        <v>1121.4002999999998</v>
      </c>
      <c r="D17" s="228">
        <v>154.75</v>
      </c>
      <c r="E17" s="232">
        <f t="shared" si="0"/>
        <v>-86.200289049325207</v>
      </c>
      <c r="F17" s="230">
        <f t="shared" si="1"/>
        <v>3.3150207021906422E-2</v>
      </c>
    </row>
    <row r="18" spans="1:6">
      <c r="A18" s="198" t="s">
        <v>200</v>
      </c>
      <c r="B18" s="198" t="s">
        <v>201</v>
      </c>
      <c r="C18" s="226">
        <v>18993.442950000001</v>
      </c>
      <c r="D18" s="228">
        <v>10625.58625</v>
      </c>
      <c r="E18" s="232">
        <f t="shared" si="0"/>
        <v>-44.056555317686616</v>
      </c>
      <c r="F18" s="230">
        <f t="shared" si="1"/>
        <v>2.2761898799135527</v>
      </c>
    </row>
    <row r="19" spans="1:6">
      <c r="A19" s="198" t="s">
        <v>202</v>
      </c>
      <c r="B19" s="198" t="s">
        <v>203</v>
      </c>
      <c r="C19" s="226">
        <v>0</v>
      </c>
      <c r="D19" s="228">
        <v>0.6</v>
      </c>
      <c r="E19" s="232" t="s">
        <v>346</v>
      </c>
      <c r="F19" s="230">
        <f t="shared" si="1"/>
        <v>1.2853068958412829E-4</v>
      </c>
    </row>
    <row r="20" spans="1:6">
      <c r="A20" s="198" t="s">
        <v>212</v>
      </c>
      <c r="B20" s="198" t="s">
        <v>213</v>
      </c>
      <c r="C20" s="226">
        <v>614.64279999999997</v>
      </c>
      <c r="D20" s="228">
        <v>30.450900000000001</v>
      </c>
      <c r="E20" s="232">
        <f t="shared" si="0"/>
        <v>-95.045756657362617</v>
      </c>
      <c r="F20" s="230">
        <f t="shared" si="1"/>
        <v>6.5231252924288869E-3</v>
      </c>
    </row>
    <row r="21" spans="1:6">
      <c r="A21" s="198" t="s">
        <v>214</v>
      </c>
      <c r="B21" s="198" t="s">
        <v>54</v>
      </c>
      <c r="C21" s="226">
        <v>412.67894000000001</v>
      </c>
      <c r="D21" s="228">
        <v>36</v>
      </c>
      <c r="E21" s="232">
        <f t="shared" si="0"/>
        <v>-91.27651146918231</v>
      </c>
      <c r="F21" s="230">
        <f t="shared" si="1"/>
        <v>7.7118413750476974E-3</v>
      </c>
    </row>
    <row r="22" spans="1:6">
      <c r="A22" s="198" t="s">
        <v>215</v>
      </c>
      <c r="B22" s="198" t="s">
        <v>216</v>
      </c>
      <c r="C22" s="226">
        <v>3635.6495</v>
      </c>
      <c r="D22" s="228">
        <v>10949.001</v>
      </c>
      <c r="E22" s="232">
        <f t="shared" si="0"/>
        <v>201.15667090570753</v>
      </c>
      <c r="F22" s="230">
        <f t="shared" si="1"/>
        <v>2.3454710813121835</v>
      </c>
    </row>
    <row r="23" spans="1:6">
      <c r="A23" s="198" t="s">
        <v>217</v>
      </c>
      <c r="B23" s="198" t="s">
        <v>218</v>
      </c>
      <c r="C23" s="226">
        <v>2675.5460000000003</v>
      </c>
      <c r="D23" s="228">
        <v>621.35401999999999</v>
      </c>
      <c r="E23" s="232">
        <f t="shared" si="0"/>
        <v>-76.776552524232443</v>
      </c>
      <c r="F23" s="230">
        <f t="shared" si="1"/>
        <v>0.13310510111078372</v>
      </c>
    </row>
    <row r="24" spans="1:6">
      <c r="A24" s="198" t="s">
        <v>221</v>
      </c>
      <c r="B24" s="198" t="s">
        <v>222</v>
      </c>
      <c r="C24" s="226">
        <v>48352.602939999997</v>
      </c>
      <c r="D24" s="228">
        <v>5905.4811799999998</v>
      </c>
      <c r="E24" s="232">
        <f t="shared" si="0"/>
        <v>-87.786632319819432</v>
      </c>
      <c r="F24" s="230">
        <f t="shared" si="1"/>
        <v>1.2650592806524859</v>
      </c>
    </row>
    <row r="25" spans="1:6">
      <c r="A25" s="198" t="s">
        <v>225</v>
      </c>
      <c r="B25" s="198" t="s">
        <v>226</v>
      </c>
      <c r="C25" s="226">
        <v>39</v>
      </c>
      <c r="D25" s="228">
        <v>0</v>
      </c>
      <c r="E25" s="232">
        <f t="shared" si="0"/>
        <v>-100</v>
      </c>
      <c r="F25" s="230">
        <f t="shared" si="1"/>
        <v>0</v>
      </c>
    </row>
    <row r="26" spans="1:6">
      <c r="A26" s="198" t="s">
        <v>229</v>
      </c>
      <c r="B26" s="198" t="s">
        <v>230</v>
      </c>
      <c r="C26" s="226">
        <v>9666.2759000000005</v>
      </c>
      <c r="D26" s="228">
        <v>1721.7961500000001</v>
      </c>
      <c r="E26" s="232">
        <f t="shared" si="0"/>
        <v>-82.187595638564375</v>
      </c>
      <c r="F26" s="230">
        <f t="shared" si="1"/>
        <v>0.36883941080466198</v>
      </c>
    </row>
    <row r="27" spans="1:6">
      <c r="A27" s="198" t="s">
        <v>231</v>
      </c>
      <c r="B27" s="198" t="s">
        <v>232</v>
      </c>
      <c r="C27" s="226">
        <v>295.66950000000003</v>
      </c>
      <c r="D27" s="228">
        <v>33.527000000000001</v>
      </c>
      <c r="E27" s="232">
        <f t="shared" si="0"/>
        <v>-88.660649813389611</v>
      </c>
      <c r="F27" s="230">
        <f t="shared" si="1"/>
        <v>7.182080716145115E-3</v>
      </c>
    </row>
    <row r="28" spans="1:6">
      <c r="A28" s="198" t="s">
        <v>237</v>
      </c>
      <c r="B28" s="198" t="s">
        <v>238</v>
      </c>
      <c r="C28" s="226">
        <v>1370.905</v>
      </c>
      <c r="D28" s="228">
        <v>7.25</v>
      </c>
      <c r="E28" s="232">
        <f t="shared" si="0"/>
        <v>-99.471152268027325</v>
      </c>
      <c r="F28" s="230">
        <f t="shared" si="1"/>
        <v>1.5530791658082165E-3</v>
      </c>
    </row>
    <row r="29" spans="1:6">
      <c r="A29" s="198" t="s">
        <v>239</v>
      </c>
      <c r="B29" s="198" t="s">
        <v>240</v>
      </c>
      <c r="C29" s="226">
        <v>141.12</v>
      </c>
      <c r="D29" s="228">
        <v>37.806289999999997</v>
      </c>
      <c r="E29" s="232">
        <f t="shared" si="0"/>
        <v>-73.209828514739229</v>
      </c>
      <c r="F29" s="230">
        <f t="shared" si="1"/>
        <v>8.0987808738625534E-3</v>
      </c>
    </row>
    <row r="30" spans="1:6">
      <c r="A30" s="198" t="s">
        <v>241</v>
      </c>
      <c r="B30" s="198" t="s">
        <v>242</v>
      </c>
      <c r="C30" s="226">
        <v>430.41800000000001</v>
      </c>
      <c r="D30" s="228">
        <v>0</v>
      </c>
      <c r="E30" s="232">
        <f t="shared" si="0"/>
        <v>-100</v>
      </c>
      <c r="F30" s="230">
        <f t="shared" si="1"/>
        <v>0</v>
      </c>
    </row>
    <row r="31" spans="1:6">
      <c r="A31" s="198" t="s">
        <v>245</v>
      </c>
      <c r="B31" s="198" t="s">
        <v>246</v>
      </c>
      <c r="C31" s="226">
        <v>81755.351139999999</v>
      </c>
      <c r="D31" s="228">
        <v>63383.21643</v>
      </c>
      <c r="E31" s="232">
        <f t="shared" si="0"/>
        <v>-22.472088314487308</v>
      </c>
      <c r="F31" s="230">
        <f t="shared" si="1"/>
        <v>13.57781419301325</v>
      </c>
    </row>
    <row r="32" spans="1:6">
      <c r="A32" s="198" t="s">
        <v>247</v>
      </c>
      <c r="B32" s="198" t="s">
        <v>248</v>
      </c>
      <c r="C32" s="226">
        <v>744424.04472000012</v>
      </c>
      <c r="D32" s="228">
        <v>73964.355249999993</v>
      </c>
      <c r="E32" s="232">
        <f t="shared" si="0"/>
        <v>-90.064217326857005</v>
      </c>
      <c r="F32" s="230">
        <f t="shared" si="1"/>
        <v>15.844482641546561</v>
      </c>
    </row>
    <row r="33" spans="1:6">
      <c r="A33" s="198" t="s">
        <v>249</v>
      </c>
      <c r="B33" s="198" t="s">
        <v>250</v>
      </c>
      <c r="C33" s="226">
        <v>6214.2153100000005</v>
      </c>
      <c r="D33" s="228">
        <v>405</v>
      </c>
      <c r="E33" s="232">
        <f t="shared" si="0"/>
        <v>-93.482684783253831</v>
      </c>
      <c r="F33" s="230">
        <f t="shared" si="1"/>
        <v>8.6758215469286581E-2</v>
      </c>
    </row>
    <row r="34" spans="1:6">
      <c r="A34" s="198" t="s">
        <v>251</v>
      </c>
      <c r="B34" s="198" t="s">
        <v>252</v>
      </c>
      <c r="C34" s="226">
        <v>72366.738769999996</v>
      </c>
      <c r="D34" s="228">
        <v>24192.75</v>
      </c>
      <c r="E34" s="232">
        <f t="shared" si="0"/>
        <v>-66.569241047477988</v>
      </c>
      <c r="F34" s="230">
        <f t="shared" si="1"/>
        <v>5.1825180673940316</v>
      </c>
    </row>
    <row r="35" spans="1:6">
      <c r="A35" s="198" t="s">
        <v>253</v>
      </c>
      <c r="B35" s="198" t="s">
        <v>254</v>
      </c>
      <c r="C35" s="226">
        <v>255.25</v>
      </c>
      <c r="D35" s="228">
        <v>395.2</v>
      </c>
      <c r="E35" s="232">
        <f t="shared" si="0"/>
        <v>54.82859941234085</v>
      </c>
      <c r="F35" s="230">
        <f t="shared" si="1"/>
        <v>8.4658880872745812E-2</v>
      </c>
    </row>
    <row r="36" spans="1:6">
      <c r="A36" s="198" t="s">
        <v>255</v>
      </c>
      <c r="B36" s="198" t="s">
        <v>256</v>
      </c>
      <c r="C36" s="226">
        <v>11864.233270000001</v>
      </c>
      <c r="D36" s="228">
        <v>2902.3512099999998</v>
      </c>
      <c r="E36" s="232">
        <f t="shared" si="0"/>
        <v>-75.536967758895059</v>
      </c>
      <c r="F36" s="230">
        <f t="shared" si="1"/>
        <v>0.6217353373943818</v>
      </c>
    </row>
    <row r="37" spans="1:6">
      <c r="A37" s="198" t="s">
        <v>257</v>
      </c>
      <c r="B37" s="198" t="s">
        <v>258</v>
      </c>
      <c r="C37" s="226">
        <v>127173.21798</v>
      </c>
      <c r="D37" s="228">
        <v>64928.948629999992</v>
      </c>
      <c r="E37" s="232">
        <f t="shared" si="0"/>
        <v>-48.944479300499346</v>
      </c>
      <c r="F37" s="230">
        <f t="shared" si="1"/>
        <v>13.908937568977233</v>
      </c>
    </row>
    <row r="38" spans="1:6">
      <c r="A38" s="198" t="s">
        <v>259</v>
      </c>
      <c r="B38" s="198" t="s">
        <v>260</v>
      </c>
      <c r="C38" s="226">
        <v>3400.7853399999995</v>
      </c>
      <c r="D38" s="228">
        <v>4002.78424</v>
      </c>
      <c r="E38" s="232">
        <f t="shared" si="0"/>
        <v>17.701761205545566</v>
      </c>
      <c r="F38" s="230">
        <f t="shared" si="1"/>
        <v>0.85746769770613462</v>
      </c>
    </row>
    <row r="39" spans="1:6">
      <c r="A39" s="198" t="s">
        <v>261</v>
      </c>
      <c r="B39" s="198" t="s">
        <v>262</v>
      </c>
      <c r="C39" s="226">
        <v>188.1</v>
      </c>
      <c r="D39" s="228">
        <v>702.23409000000004</v>
      </c>
      <c r="E39" s="232">
        <f t="shared" si="0"/>
        <v>273.33019138755981</v>
      </c>
      <c r="F39" s="230">
        <f t="shared" si="1"/>
        <v>0.15043105306197133</v>
      </c>
    </row>
    <row r="40" spans="1:6">
      <c r="A40" s="198" t="s">
        <v>263</v>
      </c>
      <c r="B40" s="198" t="s">
        <v>264</v>
      </c>
      <c r="C40" s="226">
        <v>929.83055999999999</v>
      </c>
      <c r="D40" s="228">
        <v>361.09076999999996</v>
      </c>
      <c r="E40" s="232">
        <f t="shared" si="0"/>
        <v>-61.165960172356563</v>
      </c>
      <c r="F40" s="230">
        <f t="shared" si="1"/>
        <v>7.7352076117606416E-2</v>
      </c>
    </row>
    <row r="41" spans="1:6">
      <c r="A41" s="198" t="s">
        <v>267</v>
      </c>
      <c r="B41" s="198" t="s">
        <v>268</v>
      </c>
      <c r="C41" s="226">
        <v>672.66975000000002</v>
      </c>
      <c r="D41" s="228">
        <v>79.844350000000006</v>
      </c>
      <c r="E41" s="232">
        <f t="shared" si="0"/>
        <v>-88.130230324761897</v>
      </c>
      <c r="F41" s="230">
        <f t="shared" si="1"/>
        <v>1.7104082274827487E-2</v>
      </c>
    </row>
    <row r="42" spans="1:6">
      <c r="A42" s="198" t="s">
        <v>271</v>
      </c>
      <c r="B42" s="198" t="s">
        <v>272</v>
      </c>
      <c r="C42" s="226">
        <v>202.92</v>
      </c>
      <c r="D42" s="228">
        <v>0</v>
      </c>
      <c r="E42" s="232">
        <f t="shared" si="0"/>
        <v>-100</v>
      </c>
      <c r="F42" s="230">
        <f t="shared" si="1"/>
        <v>0</v>
      </c>
    </row>
    <row r="43" spans="1:6">
      <c r="A43" s="198" t="s">
        <v>273</v>
      </c>
      <c r="B43" s="198" t="s">
        <v>274</v>
      </c>
      <c r="C43" s="226">
        <v>203.74927000000002</v>
      </c>
      <c r="D43" s="228">
        <v>2905.1339800000005</v>
      </c>
      <c r="E43" s="232">
        <f t="shared" si="0"/>
        <v>1325.8377367437929</v>
      </c>
      <c r="F43" s="230">
        <f t="shared" si="1"/>
        <v>0.62233145630613862</v>
      </c>
    </row>
    <row r="44" spans="1:6">
      <c r="A44" s="198" t="s">
        <v>275</v>
      </c>
      <c r="B44" s="198" t="s">
        <v>276</v>
      </c>
      <c r="C44" s="226">
        <v>3854.9709199999998</v>
      </c>
      <c r="D44" s="228">
        <v>326.28813000000002</v>
      </c>
      <c r="E44" s="232">
        <f t="shared" si="0"/>
        <v>-91.535912027061414</v>
      </c>
      <c r="F44" s="230">
        <f t="shared" si="1"/>
        <v>6.9896730586692823E-2</v>
      </c>
    </row>
    <row r="45" spans="1:6">
      <c r="A45" s="198" t="s">
        <v>279</v>
      </c>
      <c r="B45" s="198" t="s">
        <v>280</v>
      </c>
      <c r="C45" s="226">
        <v>23735.72</v>
      </c>
      <c r="D45" s="228">
        <v>8464.69</v>
      </c>
      <c r="E45" s="232">
        <f t="shared" si="0"/>
        <v>-64.337757607521496</v>
      </c>
      <c r="F45" s="230">
        <f t="shared" si="1"/>
        <v>1.8132874046931247</v>
      </c>
    </row>
    <row r="46" spans="1:6">
      <c r="A46" s="198" t="s">
        <v>281</v>
      </c>
      <c r="B46" s="198" t="s">
        <v>32</v>
      </c>
      <c r="C46" s="226">
        <v>297504.96542999998</v>
      </c>
      <c r="D46" s="228">
        <v>66816.195229999998</v>
      </c>
      <c r="E46" s="232">
        <f t="shared" si="0"/>
        <v>-77.54114956252009</v>
      </c>
      <c r="F46" s="230">
        <f t="shared" si="1"/>
        <v>14.313219413832737</v>
      </c>
    </row>
    <row r="47" spans="1:6">
      <c r="A47" s="198" t="s">
        <v>282</v>
      </c>
      <c r="B47" s="198" t="s">
        <v>283</v>
      </c>
      <c r="C47" s="226">
        <v>21.8</v>
      </c>
      <c r="D47" s="228">
        <v>0</v>
      </c>
      <c r="E47" s="232">
        <f t="shared" si="0"/>
        <v>-100</v>
      </c>
      <c r="F47" s="230">
        <f t="shared" si="1"/>
        <v>0</v>
      </c>
    </row>
    <row r="48" spans="1:6">
      <c r="A48" s="198" t="s">
        <v>284</v>
      </c>
      <c r="B48" s="198" t="s">
        <v>53</v>
      </c>
      <c r="C48" s="226">
        <v>17878.283199999998</v>
      </c>
      <c r="D48" s="228">
        <v>1153.6500000000001</v>
      </c>
      <c r="E48" s="232">
        <f t="shared" si="0"/>
        <v>-93.547199207583873</v>
      </c>
      <c r="F48" s="230">
        <f t="shared" si="1"/>
        <v>0.24713238339788265</v>
      </c>
    </row>
    <row r="49" spans="1:6">
      <c r="A49" s="198" t="s">
        <v>292</v>
      </c>
      <c r="B49" s="198" t="s">
        <v>293</v>
      </c>
      <c r="C49" s="226">
        <v>6.6</v>
      </c>
      <c r="D49" s="228">
        <v>0</v>
      </c>
      <c r="E49" s="232">
        <f t="shared" si="0"/>
        <v>-100</v>
      </c>
      <c r="F49" s="230">
        <f t="shared" si="1"/>
        <v>0</v>
      </c>
    </row>
    <row r="50" spans="1:6">
      <c r="A50" s="198" t="s">
        <v>294</v>
      </c>
      <c r="B50" s="198" t="s">
        <v>295</v>
      </c>
      <c r="C50" s="226">
        <v>103046.53945</v>
      </c>
      <c r="D50" s="228">
        <v>14652.002480000001</v>
      </c>
      <c r="E50" s="232">
        <f t="shared" si="0"/>
        <v>-85.781179495979671</v>
      </c>
      <c r="F50" s="230">
        <f t="shared" si="1"/>
        <v>3.1387199709045968</v>
      </c>
    </row>
    <row r="51" spans="1:6">
      <c r="A51" s="198" t="s">
        <v>296</v>
      </c>
      <c r="B51" s="198" t="s">
        <v>297</v>
      </c>
      <c r="C51" s="226">
        <v>94.714449999999999</v>
      </c>
      <c r="D51" s="228">
        <v>3866.7345</v>
      </c>
      <c r="E51" s="232">
        <f t="shared" si="0"/>
        <v>3982.5180318314679</v>
      </c>
      <c r="F51" s="230">
        <f t="shared" si="1"/>
        <v>0.82832341953956568</v>
      </c>
    </row>
    <row r="52" spans="1:6">
      <c r="A52" s="198" t="s">
        <v>298</v>
      </c>
      <c r="B52" s="198" t="s">
        <v>299</v>
      </c>
      <c r="C52" s="226">
        <v>24.8</v>
      </c>
      <c r="D52" s="228">
        <v>1.3795999999999999</v>
      </c>
      <c r="E52" s="232">
        <f t="shared" si="0"/>
        <v>-94.437096774193549</v>
      </c>
      <c r="F52" s="230">
        <f t="shared" si="1"/>
        <v>2.9553489891710559E-4</v>
      </c>
    </row>
    <row r="53" spans="1:6">
      <c r="A53" s="198" t="s">
        <v>304</v>
      </c>
      <c r="B53" s="198" t="s">
        <v>305</v>
      </c>
      <c r="C53" s="226">
        <v>0</v>
      </c>
      <c r="D53" s="228">
        <v>2012.76</v>
      </c>
      <c r="E53" s="232" t="s">
        <v>346</v>
      </c>
      <c r="F53" s="230">
        <f t="shared" si="1"/>
        <v>0.43116905127891669</v>
      </c>
    </row>
    <row r="54" spans="1:6">
      <c r="A54" s="198" t="s">
        <v>308</v>
      </c>
      <c r="B54" s="198" t="s">
        <v>309</v>
      </c>
      <c r="C54" s="226">
        <v>0</v>
      </c>
      <c r="D54" s="228">
        <v>1494.6769400000001</v>
      </c>
      <c r="E54" s="232" t="s">
        <v>346</v>
      </c>
      <c r="F54" s="230">
        <f t="shared" si="1"/>
        <v>0.32018642967282451</v>
      </c>
    </row>
    <row r="55" spans="1:6">
      <c r="A55" s="198" t="s">
        <v>312</v>
      </c>
      <c r="B55" s="198" t="s">
        <v>313</v>
      </c>
      <c r="C55" s="226">
        <v>24767.346249999999</v>
      </c>
      <c r="D55" s="228">
        <v>31348.508669999999</v>
      </c>
      <c r="E55" s="232">
        <f t="shared" si="0"/>
        <v>26.571932065592208</v>
      </c>
      <c r="F55" s="230">
        <f t="shared" si="1"/>
        <v>6.7154090613152055</v>
      </c>
    </row>
    <row r="56" spans="1:6">
      <c r="A56" s="198" t="s">
        <v>314</v>
      </c>
      <c r="B56" s="198" t="s">
        <v>315</v>
      </c>
      <c r="C56" s="226">
        <v>0</v>
      </c>
      <c r="D56" s="228">
        <v>47.971409999999999</v>
      </c>
      <c r="E56" s="232" t="s">
        <v>346</v>
      </c>
      <c r="F56" s="230">
        <f t="shared" si="1"/>
        <v>1.0276330679371578E-2</v>
      </c>
    </row>
    <row r="57" spans="1:6">
      <c r="A57" s="198" t="s">
        <v>316</v>
      </c>
      <c r="B57" s="198" t="s">
        <v>317</v>
      </c>
      <c r="C57" s="226">
        <v>11688.927299999999</v>
      </c>
      <c r="D57" s="228">
        <v>249.84765999999999</v>
      </c>
      <c r="E57" s="232">
        <f t="shared" si="0"/>
        <v>-97.862527043007617</v>
      </c>
      <c r="F57" s="230">
        <f t="shared" si="1"/>
        <v>5.3521820051301371E-2</v>
      </c>
    </row>
    <row r="58" spans="1:6">
      <c r="A58" s="198" t="s">
        <v>320</v>
      </c>
      <c r="B58" s="198" t="s">
        <v>321</v>
      </c>
      <c r="C58" s="226">
        <v>239.4</v>
      </c>
      <c r="D58" s="228">
        <v>18.09</v>
      </c>
      <c r="E58" s="232">
        <f t="shared" si="0"/>
        <v>-92.443609022556387</v>
      </c>
      <c r="F58" s="230">
        <f t="shared" si="1"/>
        <v>3.8752002909614672E-3</v>
      </c>
    </row>
    <row r="59" spans="1:6">
      <c r="A59" s="198" t="s">
        <v>322</v>
      </c>
      <c r="B59" s="198" t="s">
        <v>323</v>
      </c>
      <c r="C59" s="226">
        <v>14628.40724</v>
      </c>
      <c r="D59" s="228">
        <v>12549.928169999999</v>
      </c>
      <c r="E59" s="232">
        <f t="shared" si="0"/>
        <v>-14.208512491480249</v>
      </c>
      <c r="F59" s="230">
        <f t="shared" si="1"/>
        <v>2.688418203202295</v>
      </c>
    </row>
    <row r="60" spans="1:6" s="236" customFormat="1">
      <c r="A60" s="233"/>
      <c r="B60" s="233" t="s">
        <v>35</v>
      </c>
      <c r="C60" s="234">
        <f>SUM(C6:C59)</f>
        <v>1745826.48688</v>
      </c>
      <c r="D60" s="234">
        <f>SUM(D6:D59)</f>
        <v>466814.58097000013</v>
      </c>
      <c r="E60" s="235">
        <f t="shared" si="0"/>
        <v>-73.261112460021536</v>
      </c>
      <c r="F60" s="92">
        <f t="shared" si="1"/>
        <v>100</v>
      </c>
    </row>
  </sheetData>
  <mergeCells count="5">
    <mergeCell ref="A1:F1"/>
    <mergeCell ref="C4:D4"/>
    <mergeCell ref="E4:E5"/>
    <mergeCell ref="F4:F5"/>
    <mergeCell ref="A2:F2"/>
  </mergeCells>
  <conditionalFormatting sqref="C1 C4:C5">
    <cfRule type="top10" dxfId="20" priority="16" rank="10"/>
  </conditionalFormatting>
  <conditionalFormatting sqref="C1 C4:D4">
    <cfRule type="top10" dxfId="19" priority="15" rank="10"/>
  </conditionalFormatting>
  <conditionalFormatting sqref="C4:D4">
    <cfRule type="top10" dxfId="18" priority="14" rank="10"/>
  </conditionalFormatting>
  <conditionalFormatting sqref="C5">
    <cfRule type="top10" dxfId="17" priority="13" rank="10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87"/>
  <sheetViews>
    <sheetView workbookViewId="0">
      <selection activeCell="D3" sqref="D3"/>
    </sheetView>
  </sheetViews>
  <sheetFormatPr defaultRowHeight="15"/>
  <cols>
    <col min="2" max="2" width="29.7109375" style="209" customWidth="1"/>
    <col min="3" max="3" width="27.42578125" customWidth="1"/>
    <col min="4" max="4" width="26" customWidth="1"/>
    <col min="5" max="5" width="31.5703125" style="238" customWidth="1"/>
    <col min="6" max="6" width="20.85546875" customWidth="1"/>
  </cols>
  <sheetData>
    <row r="1" spans="1:6">
      <c r="A1" s="325" t="s">
        <v>327</v>
      </c>
      <c r="B1" s="325"/>
      <c r="C1" s="325"/>
      <c r="D1" s="325"/>
      <c r="E1" s="325"/>
      <c r="F1" s="325"/>
    </row>
    <row r="2" spans="1:6">
      <c r="A2" s="328" t="s">
        <v>376</v>
      </c>
      <c r="B2" s="329"/>
      <c r="C2" s="329"/>
      <c r="D2" s="329"/>
      <c r="E2" s="329"/>
      <c r="F2" s="330"/>
    </row>
    <row r="3" spans="1:6">
      <c r="A3" s="280"/>
      <c r="B3" s="281"/>
      <c r="C3" s="281"/>
      <c r="D3" s="277" t="s">
        <v>379</v>
      </c>
      <c r="E3" s="281"/>
      <c r="F3" s="282"/>
    </row>
    <row r="4" spans="1:6" ht="15" customHeight="1">
      <c r="A4" s="203"/>
      <c r="B4" s="208"/>
      <c r="C4" s="321" t="s">
        <v>92</v>
      </c>
      <c r="D4" s="321"/>
      <c r="E4" s="331" t="s">
        <v>341</v>
      </c>
      <c r="F4" s="323" t="s">
        <v>377</v>
      </c>
    </row>
    <row r="5" spans="1:6" ht="49.5" customHeight="1">
      <c r="A5" s="200" t="s">
        <v>137</v>
      </c>
      <c r="B5" s="208" t="s">
        <v>138</v>
      </c>
      <c r="C5" s="208" t="s">
        <v>342</v>
      </c>
      <c r="D5" s="208" t="s">
        <v>335</v>
      </c>
      <c r="E5" s="331"/>
      <c r="F5" s="323"/>
    </row>
    <row r="6" spans="1:6">
      <c r="A6" s="198" t="s">
        <v>141</v>
      </c>
      <c r="B6" s="266" t="s">
        <v>142</v>
      </c>
      <c r="C6" s="241">
        <v>11776.857</v>
      </c>
      <c r="D6" s="243">
        <v>10451.183810000002</v>
      </c>
      <c r="E6" s="244">
        <f>D6/C6*100-100</f>
        <v>-11.256595796314741</v>
      </c>
      <c r="F6" s="199">
        <f>D6/D$87*100</f>
        <v>4.9767221693815929E-2</v>
      </c>
    </row>
    <row r="7" spans="1:6" ht="30">
      <c r="A7" s="198" t="s">
        <v>143</v>
      </c>
      <c r="B7" s="266" t="s">
        <v>144</v>
      </c>
      <c r="C7" s="241">
        <v>0</v>
      </c>
      <c r="D7" s="243">
        <v>1132.49882</v>
      </c>
      <c r="E7" s="245" t="s">
        <v>346</v>
      </c>
      <c r="F7" s="199">
        <f t="shared" ref="F7:F70" si="0">D7/D$87*100</f>
        <v>5.3928168203296505E-3</v>
      </c>
    </row>
    <row r="8" spans="1:6" ht="60">
      <c r="A8" s="198" t="s">
        <v>145</v>
      </c>
      <c r="B8" s="266" t="s">
        <v>146</v>
      </c>
      <c r="C8" s="241">
        <v>37424.598590000001</v>
      </c>
      <c r="D8" s="243">
        <v>65706.293819999992</v>
      </c>
      <c r="E8" s="245">
        <f t="shared" ref="E8:E70" si="1">D8/C8*100-100</f>
        <v>75.569802470926078</v>
      </c>
      <c r="F8" s="199">
        <f t="shared" si="0"/>
        <v>0.31288509997212899</v>
      </c>
    </row>
    <row r="9" spans="1:6" ht="45">
      <c r="A9" s="198" t="s">
        <v>147</v>
      </c>
      <c r="B9" s="266" t="s">
        <v>148</v>
      </c>
      <c r="C9" s="241">
        <v>8974.0400800000007</v>
      </c>
      <c r="D9" s="243">
        <v>3475.4400900000001</v>
      </c>
      <c r="E9" s="245">
        <f t="shared" si="1"/>
        <v>-61.272291420387774</v>
      </c>
      <c r="F9" s="199">
        <f t="shared" si="0"/>
        <v>1.6549608215397516E-2</v>
      </c>
    </row>
    <row r="10" spans="1:6" ht="45">
      <c r="A10" s="198" t="s">
        <v>149</v>
      </c>
      <c r="B10" s="266" t="s">
        <v>150</v>
      </c>
      <c r="C10" s="241">
        <v>15868.650939999998</v>
      </c>
      <c r="D10" s="243">
        <v>10221.246439999999</v>
      </c>
      <c r="E10" s="245">
        <f t="shared" si="1"/>
        <v>-35.588434841456035</v>
      </c>
      <c r="F10" s="199">
        <f t="shared" si="0"/>
        <v>4.8672288882708553E-2</v>
      </c>
    </row>
    <row r="11" spans="1:6" ht="30">
      <c r="A11" s="198" t="s">
        <v>151</v>
      </c>
      <c r="B11" s="266" t="s">
        <v>152</v>
      </c>
      <c r="C11" s="241">
        <v>62808.988649999999</v>
      </c>
      <c r="D11" s="243">
        <v>141585.87164999999</v>
      </c>
      <c r="E11" s="245">
        <f t="shared" si="1"/>
        <v>125.42294453900587</v>
      </c>
      <c r="F11" s="199">
        <f t="shared" si="0"/>
        <v>0.67421409777288321</v>
      </c>
    </row>
    <row r="12" spans="1:6" ht="30">
      <c r="A12" s="198" t="s">
        <v>153</v>
      </c>
      <c r="B12" s="266" t="s">
        <v>154</v>
      </c>
      <c r="C12" s="241">
        <v>4205.6644000000006</v>
      </c>
      <c r="D12" s="243">
        <v>664.89158000000009</v>
      </c>
      <c r="E12" s="245">
        <f t="shared" si="1"/>
        <v>-84.190569746839529</v>
      </c>
      <c r="F12" s="199">
        <f t="shared" si="0"/>
        <v>3.1661300064926845E-3</v>
      </c>
    </row>
    <row r="13" spans="1:6">
      <c r="A13" s="198" t="s">
        <v>155</v>
      </c>
      <c r="B13" s="266" t="s">
        <v>156</v>
      </c>
      <c r="C13" s="241">
        <v>347637.80679000012</v>
      </c>
      <c r="D13" s="243">
        <v>399904.78658999997</v>
      </c>
      <c r="E13" s="245">
        <f t="shared" si="1"/>
        <v>15.034895163624469</v>
      </c>
      <c r="F13" s="199">
        <f t="shared" si="0"/>
        <v>1.9042962531765739</v>
      </c>
    </row>
    <row r="14" spans="1:6">
      <c r="A14" s="198" t="s">
        <v>157</v>
      </c>
      <c r="B14" s="266" t="s">
        <v>41</v>
      </c>
      <c r="C14" s="241">
        <v>8303.5694100000001</v>
      </c>
      <c r="D14" s="243">
        <v>3815.5652100000002</v>
      </c>
      <c r="E14" s="245">
        <f t="shared" si="1"/>
        <v>-54.04909597787055</v>
      </c>
      <c r="F14" s="199">
        <f t="shared" si="0"/>
        <v>1.8169241221419229E-2</v>
      </c>
    </row>
    <row r="15" spans="1:6" ht="45">
      <c r="A15" s="198" t="s">
        <v>158</v>
      </c>
      <c r="B15" s="266" t="s">
        <v>159</v>
      </c>
      <c r="C15" s="241">
        <v>132324.31957999992</v>
      </c>
      <c r="D15" s="243">
        <v>136815.67786</v>
      </c>
      <c r="E15" s="245">
        <f t="shared" si="1"/>
        <v>3.3942047042113899</v>
      </c>
      <c r="F15" s="199">
        <f t="shared" si="0"/>
        <v>0.65149903542346377</v>
      </c>
    </row>
    <row r="16" spans="1:6" ht="75">
      <c r="A16" s="198" t="s">
        <v>160</v>
      </c>
      <c r="B16" s="266" t="s">
        <v>161</v>
      </c>
      <c r="C16" s="241">
        <v>149458.37990999993</v>
      </c>
      <c r="D16" s="243">
        <v>257697.10585999998</v>
      </c>
      <c r="E16" s="245">
        <f t="shared" si="1"/>
        <v>72.420647149513258</v>
      </c>
      <c r="F16" s="199">
        <f t="shared" si="0"/>
        <v>1.2271211788389134</v>
      </c>
    </row>
    <row r="17" spans="1:6" ht="30">
      <c r="A17" s="198" t="s">
        <v>162</v>
      </c>
      <c r="B17" s="266" t="s">
        <v>163</v>
      </c>
      <c r="C17" s="241">
        <v>1638.0854399999998</v>
      </c>
      <c r="D17" s="243">
        <v>1006.1949999999999</v>
      </c>
      <c r="E17" s="245">
        <f t="shared" si="1"/>
        <v>-38.574937824976942</v>
      </c>
      <c r="F17" s="199">
        <f t="shared" si="0"/>
        <v>4.7913739287883689E-3</v>
      </c>
    </row>
    <row r="18" spans="1:6" ht="60">
      <c r="A18" s="198" t="s">
        <v>164</v>
      </c>
      <c r="B18" s="266" t="s">
        <v>165</v>
      </c>
      <c r="C18" s="241">
        <v>57832.583310000002</v>
      </c>
      <c r="D18" s="243">
        <v>111662.42328000002</v>
      </c>
      <c r="E18" s="245">
        <f t="shared" si="1"/>
        <v>93.078740199890291</v>
      </c>
      <c r="F18" s="199">
        <f t="shared" si="0"/>
        <v>0.53172240343981392</v>
      </c>
    </row>
    <row r="19" spans="1:6" ht="60">
      <c r="A19" s="198" t="s">
        <v>166</v>
      </c>
      <c r="B19" s="266" t="s">
        <v>167</v>
      </c>
      <c r="C19" s="241">
        <v>2798.75756</v>
      </c>
      <c r="D19" s="243">
        <v>380.19708000000003</v>
      </c>
      <c r="E19" s="245">
        <f t="shared" si="1"/>
        <v>-86.415505028595618</v>
      </c>
      <c r="F19" s="199">
        <f t="shared" si="0"/>
        <v>1.8104506352282271E-3</v>
      </c>
    </row>
    <row r="20" spans="1:6" ht="60">
      <c r="A20" s="198" t="s">
        <v>168</v>
      </c>
      <c r="B20" s="266" t="s">
        <v>169</v>
      </c>
      <c r="C20" s="241">
        <v>1232.6547399999999</v>
      </c>
      <c r="D20" s="243">
        <v>2172.5916900000002</v>
      </c>
      <c r="E20" s="245">
        <f t="shared" si="1"/>
        <v>76.253059311644733</v>
      </c>
      <c r="F20" s="199">
        <f t="shared" si="0"/>
        <v>1.0345608138947485E-2</v>
      </c>
    </row>
    <row r="21" spans="1:6">
      <c r="A21" s="198" t="s">
        <v>170</v>
      </c>
      <c r="B21" s="266" t="s">
        <v>171</v>
      </c>
      <c r="C21" s="241">
        <v>218319.08200000002</v>
      </c>
      <c r="D21" s="243">
        <v>30384.539979999998</v>
      </c>
      <c r="E21" s="245">
        <f t="shared" si="1"/>
        <v>-86.082508362690902</v>
      </c>
      <c r="F21" s="199">
        <f t="shared" si="0"/>
        <v>0.1446873545370429</v>
      </c>
    </row>
    <row r="22" spans="1:6">
      <c r="A22" s="198" t="s">
        <v>172</v>
      </c>
      <c r="B22" s="266" t="s">
        <v>173</v>
      </c>
      <c r="C22" s="241">
        <v>822.10782000000006</v>
      </c>
      <c r="D22" s="243">
        <v>126.80793</v>
      </c>
      <c r="E22" s="245">
        <f t="shared" si="1"/>
        <v>-84.575267755025124</v>
      </c>
      <c r="F22" s="199">
        <f t="shared" si="0"/>
        <v>6.038433999032202E-4</v>
      </c>
    </row>
    <row r="23" spans="1:6" ht="45">
      <c r="A23" s="198" t="s">
        <v>174</v>
      </c>
      <c r="B23" s="266" t="s">
        <v>175</v>
      </c>
      <c r="C23" s="241">
        <v>436483.42962000018</v>
      </c>
      <c r="D23" s="243">
        <v>753664.6788900001</v>
      </c>
      <c r="E23" s="245">
        <f t="shared" si="1"/>
        <v>72.667420512649471</v>
      </c>
      <c r="F23" s="199">
        <f t="shared" si="0"/>
        <v>3.5888563285269801</v>
      </c>
    </row>
    <row r="24" spans="1:6" ht="45">
      <c r="A24" s="198" t="s">
        <v>176</v>
      </c>
      <c r="B24" s="266" t="s">
        <v>177</v>
      </c>
      <c r="C24" s="241">
        <v>8253.10952</v>
      </c>
      <c r="D24" s="243">
        <v>17656.936570000005</v>
      </c>
      <c r="E24" s="245">
        <f t="shared" si="1"/>
        <v>113.94283605726349</v>
      </c>
      <c r="F24" s="199">
        <f t="shared" si="0"/>
        <v>8.408010926685977E-2</v>
      </c>
    </row>
    <row r="25" spans="1:6" ht="30">
      <c r="A25" s="198" t="s">
        <v>178</v>
      </c>
      <c r="B25" s="266" t="s">
        <v>179</v>
      </c>
      <c r="C25" s="241">
        <v>482062.98082000006</v>
      </c>
      <c r="D25" s="243">
        <v>535265.73595</v>
      </c>
      <c r="E25" s="245">
        <f t="shared" si="1"/>
        <v>11.036473914570436</v>
      </c>
      <c r="F25" s="199">
        <f t="shared" si="0"/>
        <v>2.5488680546062641</v>
      </c>
    </row>
    <row r="26" spans="1:6">
      <c r="A26" s="198" t="s">
        <v>180</v>
      </c>
      <c r="B26" s="266" t="s">
        <v>181</v>
      </c>
      <c r="C26" s="241">
        <v>97775.202619999982</v>
      </c>
      <c r="D26" s="243">
        <v>169120.14298999996</v>
      </c>
      <c r="E26" s="245">
        <f t="shared" si="1"/>
        <v>72.968338043010448</v>
      </c>
      <c r="F26" s="199">
        <f t="shared" si="0"/>
        <v>0.80532883184198589</v>
      </c>
    </row>
    <row r="27" spans="1:6" ht="45">
      <c r="A27" s="198" t="s">
        <v>182</v>
      </c>
      <c r="B27" s="266" t="s">
        <v>183</v>
      </c>
      <c r="C27" s="241">
        <v>1450843.9558400002</v>
      </c>
      <c r="D27" s="243">
        <v>1356960.0940800002</v>
      </c>
      <c r="E27" s="245">
        <f t="shared" si="1"/>
        <v>-6.4709827257503889</v>
      </c>
      <c r="F27" s="199">
        <f t="shared" si="0"/>
        <v>6.461673152004459</v>
      </c>
    </row>
    <row r="28" spans="1:6" ht="30">
      <c r="A28" s="198" t="s">
        <v>184</v>
      </c>
      <c r="B28" s="266" t="s">
        <v>185</v>
      </c>
      <c r="C28" s="241">
        <v>83453.793150000012</v>
      </c>
      <c r="D28" s="243">
        <v>39083.038809999998</v>
      </c>
      <c r="E28" s="245">
        <f t="shared" si="1"/>
        <v>-53.168049845556972</v>
      </c>
      <c r="F28" s="199">
        <f t="shared" si="0"/>
        <v>0.18610851098649667</v>
      </c>
    </row>
    <row r="29" spans="1:6" ht="45">
      <c r="A29" s="198" t="s">
        <v>186</v>
      </c>
      <c r="B29" s="266" t="s">
        <v>187</v>
      </c>
      <c r="C29" s="241">
        <v>1286.5755300000001</v>
      </c>
      <c r="D29" s="243">
        <v>10.18694</v>
      </c>
      <c r="E29" s="245">
        <f t="shared" si="1"/>
        <v>-99.208212828359947</v>
      </c>
      <c r="F29" s="199">
        <f t="shared" si="0"/>
        <v>4.8508925933970451E-5</v>
      </c>
    </row>
    <row r="30" spans="1:6">
      <c r="A30" s="198" t="s">
        <v>188</v>
      </c>
      <c r="B30" s="266" t="s">
        <v>189</v>
      </c>
      <c r="C30" s="241">
        <v>0</v>
      </c>
      <c r="D30" s="243">
        <v>279343.62575000001</v>
      </c>
      <c r="E30" s="245" t="s">
        <v>346</v>
      </c>
      <c r="F30" s="199">
        <f t="shared" si="0"/>
        <v>1.3301991816613732</v>
      </c>
    </row>
    <row r="31" spans="1:6" ht="60">
      <c r="A31" s="198" t="s">
        <v>190</v>
      </c>
      <c r="B31" s="266" t="s">
        <v>191</v>
      </c>
      <c r="C31" s="241">
        <v>0</v>
      </c>
      <c r="D31" s="243">
        <v>1618.2143799999999</v>
      </c>
      <c r="E31" s="245" t="s">
        <v>346</v>
      </c>
      <c r="F31" s="199">
        <f t="shared" si="0"/>
        <v>7.7057331745063688E-3</v>
      </c>
    </row>
    <row r="32" spans="1:6" ht="75">
      <c r="A32" s="198" t="s">
        <v>192</v>
      </c>
      <c r="B32" s="266" t="s">
        <v>193</v>
      </c>
      <c r="C32" s="241">
        <v>90.82683999999999</v>
      </c>
      <c r="D32" s="243">
        <v>42.216999999999999</v>
      </c>
      <c r="E32" s="245">
        <f t="shared" si="1"/>
        <v>-53.519246073077078</v>
      </c>
      <c r="F32" s="199">
        <f t="shared" si="0"/>
        <v>2.0103203966592817E-4</v>
      </c>
    </row>
    <row r="33" spans="1:6">
      <c r="A33" s="198" t="s">
        <v>194</v>
      </c>
      <c r="B33" s="266" t="s">
        <v>195</v>
      </c>
      <c r="C33" s="241">
        <v>9.2829999999999995</v>
      </c>
      <c r="D33" s="243">
        <v>0</v>
      </c>
      <c r="E33" s="245">
        <f t="shared" si="1"/>
        <v>-100</v>
      </c>
      <c r="F33" s="199">
        <f t="shared" si="0"/>
        <v>0</v>
      </c>
    </row>
    <row r="34" spans="1:6">
      <c r="A34" s="198" t="s">
        <v>196</v>
      </c>
      <c r="B34" s="266" t="s">
        <v>43</v>
      </c>
      <c r="C34" s="241">
        <v>130868.25206000004</v>
      </c>
      <c r="D34" s="243">
        <v>74387.056360000002</v>
      </c>
      <c r="E34" s="245">
        <f t="shared" si="1"/>
        <v>-43.158821800496526</v>
      </c>
      <c r="F34" s="199">
        <f t="shared" si="0"/>
        <v>0.35422179844127144</v>
      </c>
    </row>
    <row r="35" spans="1:6" ht="90">
      <c r="A35" s="198" t="s">
        <v>198</v>
      </c>
      <c r="B35" s="266" t="s">
        <v>199</v>
      </c>
      <c r="C35" s="241">
        <v>15291.405330000001</v>
      </c>
      <c r="D35" s="243">
        <v>5146.72354</v>
      </c>
      <c r="E35" s="245">
        <f t="shared" si="1"/>
        <v>-66.342377113614845</v>
      </c>
      <c r="F35" s="199">
        <f t="shared" si="0"/>
        <v>2.4508049620836303E-2</v>
      </c>
    </row>
    <row r="36" spans="1:6" ht="45">
      <c r="A36" s="198" t="s">
        <v>200</v>
      </c>
      <c r="B36" s="266" t="s">
        <v>201</v>
      </c>
      <c r="C36" s="241">
        <v>179933.41268000001</v>
      </c>
      <c r="D36" s="243">
        <v>237776.23018000001</v>
      </c>
      <c r="E36" s="245">
        <f t="shared" si="1"/>
        <v>32.146790659092176</v>
      </c>
      <c r="F36" s="199">
        <f t="shared" si="0"/>
        <v>1.1322604765180053</v>
      </c>
    </row>
    <row r="37" spans="1:6" ht="135">
      <c r="A37" s="198" t="s">
        <v>202</v>
      </c>
      <c r="B37" s="266" t="s">
        <v>203</v>
      </c>
      <c r="C37" s="241">
        <v>6022.8566700000001</v>
      </c>
      <c r="D37" s="243">
        <v>5433.4890799999994</v>
      </c>
      <c r="E37" s="245">
        <f t="shared" si="1"/>
        <v>-9.785515782496617</v>
      </c>
      <c r="F37" s="199">
        <f t="shared" si="0"/>
        <v>2.5873591023875396E-2</v>
      </c>
    </row>
    <row r="38" spans="1:6">
      <c r="A38" s="198" t="s">
        <v>210</v>
      </c>
      <c r="B38" s="266" t="s">
        <v>211</v>
      </c>
      <c r="C38" s="241">
        <v>27.106950000000001</v>
      </c>
      <c r="D38" s="243">
        <v>3557.4427100000003</v>
      </c>
      <c r="E38" s="245">
        <f t="shared" si="1"/>
        <v>13023.729191222177</v>
      </c>
      <c r="F38" s="199">
        <f t="shared" si="0"/>
        <v>1.6940094369234836E-2</v>
      </c>
    </row>
    <row r="39" spans="1:6">
      <c r="A39" s="198" t="s">
        <v>212</v>
      </c>
      <c r="B39" s="266" t="s">
        <v>213</v>
      </c>
      <c r="C39" s="241">
        <v>1290.0629000000001</v>
      </c>
      <c r="D39" s="243">
        <v>16609.725809999996</v>
      </c>
      <c r="E39" s="245">
        <f t="shared" si="1"/>
        <v>1187.5128654579551</v>
      </c>
      <c r="F39" s="199">
        <f t="shared" si="0"/>
        <v>7.9093423452071682E-2</v>
      </c>
    </row>
    <row r="40" spans="1:6">
      <c r="A40" s="198" t="s">
        <v>214</v>
      </c>
      <c r="B40" s="266" t="s">
        <v>54</v>
      </c>
      <c r="C40" s="241">
        <v>31.909030000000001</v>
      </c>
      <c r="D40" s="243">
        <v>3221.4666999999999</v>
      </c>
      <c r="E40" s="245">
        <f t="shared" si="1"/>
        <v>9995.7838580489588</v>
      </c>
      <c r="F40" s="199">
        <f t="shared" si="0"/>
        <v>1.5340218902737445E-2</v>
      </c>
    </row>
    <row r="41" spans="1:6" ht="30">
      <c r="A41" s="198" t="s">
        <v>215</v>
      </c>
      <c r="B41" s="266" t="s">
        <v>216</v>
      </c>
      <c r="C41" s="241">
        <v>102649.19285000001</v>
      </c>
      <c r="D41" s="243">
        <v>155040.53232</v>
      </c>
      <c r="E41" s="245">
        <f t="shared" si="1"/>
        <v>51.03921230687007</v>
      </c>
      <c r="F41" s="199">
        <f t="shared" si="0"/>
        <v>0.73828349819221772</v>
      </c>
    </row>
    <row r="42" spans="1:6" ht="75">
      <c r="A42" s="198" t="s">
        <v>217</v>
      </c>
      <c r="B42" s="266" t="s">
        <v>218</v>
      </c>
      <c r="C42" s="241">
        <v>108542.68754999996</v>
      </c>
      <c r="D42" s="243">
        <v>71201.913249999983</v>
      </c>
      <c r="E42" s="245">
        <f t="shared" si="1"/>
        <v>-34.401925309615194</v>
      </c>
      <c r="F42" s="199">
        <f t="shared" si="0"/>
        <v>0.33905454790165035</v>
      </c>
    </row>
    <row r="43" spans="1:6" ht="30">
      <c r="A43" s="198" t="s">
        <v>221</v>
      </c>
      <c r="B43" s="266" t="s">
        <v>222</v>
      </c>
      <c r="C43" s="241">
        <v>47183.621269999996</v>
      </c>
      <c r="D43" s="243">
        <v>14434.400850000002</v>
      </c>
      <c r="E43" s="245">
        <f t="shared" si="1"/>
        <v>-69.408026638308087</v>
      </c>
      <c r="F43" s="199">
        <f t="shared" si="0"/>
        <v>6.8734799825452025E-2</v>
      </c>
    </row>
    <row r="44" spans="1:6" ht="45">
      <c r="A44" s="198" t="s">
        <v>225</v>
      </c>
      <c r="B44" s="266" t="s">
        <v>226</v>
      </c>
      <c r="C44" s="241">
        <v>235.82765000000001</v>
      </c>
      <c r="D44" s="243">
        <v>3358.7462699999996</v>
      </c>
      <c r="E44" s="245">
        <f t="shared" si="1"/>
        <v>1324.2376879895126</v>
      </c>
      <c r="F44" s="199">
        <f t="shared" si="0"/>
        <v>1.5993926934136208E-2</v>
      </c>
    </row>
    <row r="45" spans="1:6" ht="45">
      <c r="A45" s="198" t="s">
        <v>229</v>
      </c>
      <c r="B45" s="266" t="s">
        <v>230</v>
      </c>
      <c r="C45" s="241">
        <v>352149.89370000007</v>
      </c>
      <c r="D45" s="243">
        <v>293732.82731999992</v>
      </c>
      <c r="E45" s="245">
        <f t="shared" si="1"/>
        <v>-16.588693458407292</v>
      </c>
      <c r="F45" s="199">
        <f t="shared" si="0"/>
        <v>1.3987187482052126</v>
      </c>
    </row>
    <row r="46" spans="1:6" ht="75">
      <c r="A46" s="198" t="s">
        <v>231</v>
      </c>
      <c r="B46" s="266" t="s">
        <v>232</v>
      </c>
      <c r="C46" s="241">
        <v>11143.40706</v>
      </c>
      <c r="D46" s="243">
        <v>8836.7561800000058</v>
      </c>
      <c r="E46" s="245">
        <f t="shared" si="1"/>
        <v>-20.699691464021541</v>
      </c>
      <c r="F46" s="199">
        <f t="shared" si="0"/>
        <v>4.207952054612827E-2</v>
      </c>
    </row>
    <row r="47" spans="1:6">
      <c r="A47" s="198" t="s">
        <v>233</v>
      </c>
      <c r="B47" s="266" t="s">
        <v>234</v>
      </c>
      <c r="C47" s="241">
        <v>411.04230999999999</v>
      </c>
      <c r="D47" s="243">
        <v>102.94479</v>
      </c>
      <c r="E47" s="245">
        <f t="shared" si="1"/>
        <v>-74.955184053923787</v>
      </c>
      <c r="F47" s="199">
        <f t="shared" si="0"/>
        <v>4.9021013114813102E-4</v>
      </c>
    </row>
    <row r="48" spans="1:6" ht="45">
      <c r="A48" s="198" t="s">
        <v>235</v>
      </c>
      <c r="B48" s="266" t="s">
        <v>236</v>
      </c>
      <c r="C48" s="241">
        <v>351.94779</v>
      </c>
      <c r="D48" s="243">
        <v>49.026529999999994</v>
      </c>
      <c r="E48" s="245">
        <f t="shared" si="1"/>
        <v>-86.069942362757843</v>
      </c>
      <c r="F48" s="199">
        <f t="shared" si="0"/>
        <v>2.3345816433291842E-4</v>
      </c>
    </row>
    <row r="49" spans="1:6">
      <c r="A49" s="198" t="s">
        <v>237</v>
      </c>
      <c r="B49" s="266" t="s">
        <v>238</v>
      </c>
      <c r="C49" s="241">
        <v>296.76109999999994</v>
      </c>
      <c r="D49" s="243">
        <v>4281.7228499999992</v>
      </c>
      <c r="E49" s="245">
        <f t="shared" si="1"/>
        <v>1342.8180950939998</v>
      </c>
      <c r="F49" s="199">
        <f t="shared" si="0"/>
        <v>2.0389025222533837E-2</v>
      </c>
    </row>
    <row r="50" spans="1:6" ht="45">
      <c r="A50" s="198" t="s">
        <v>239</v>
      </c>
      <c r="B50" s="266" t="s">
        <v>240</v>
      </c>
      <c r="C50" s="241">
        <v>2648.0421299999998</v>
      </c>
      <c r="D50" s="243">
        <v>996.40422000000001</v>
      </c>
      <c r="E50" s="245">
        <f t="shared" si="1"/>
        <v>-62.372040508283</v>
      </c>
      <c r="F50" s="199">
        <f t="shared" si="0"/>
        <v>4.7447514669052334E-3</v>
      </c>
    </row>
    <row r="51" spans="1:6" ht="45">
      <c r="A51" s="198" t="s">
        <v>241</v>
      </c>
      <c r="B51" s="266" t="s">
        <v>242</v>
      </c>
      <c r="C51" s="241">
        <v>0.35</v>
      </c>
      <c r="D51" s="243">
        <v>0.6</v>
      </c>
      <c r="E51" s="245">
        <f t="shared" si="1"/>
        <v>71.428571428571445</v>
      </c>
      <c r="F51" s="199">
        <f t="shared" si="0"/>
        <v>2.857124471174098E-6</v>
      </c>
    </row>
    <row r="52" spans="1:6">
      <c r="A52" s="198" t="s">
        <v>243</v>
      </c>
      <c r="B52" s="266" t="s">
        <v>244</v>
      </c>
      <c r="C52" s="241">
        <v>332862.88172999996</v>
      </c>
      <c r="D52" s="243">
        <v>178501.77050000001</v>
      </c>
      <c r="E52" s="245">
        <f t="shared" si="1"/>
        <v>-46.373783231020994</v>
      </c>
      <c r="F52" s="199">
        <f t="shared" si="0"/>
        <v>0.85000296107242135</v>
      </c>
    </row>
    <row r="53" spans="1:6" ht="60">
      <c r="A53" s="198" t="s">
        <v>245</v>
      </c>
      <c r="B53" s="266" t="s">
        <v>246</v>
      </c>
      <c r="C53" s="241">
        <v>2227038.6575000002</v>
      </c>
      <c r="D53" s="243">
        <v>2560438.5022399998</v>
      </c>
      <c r="E53" s="245">
        <f t="shared" si="1"/>
        <v>14.970545913839814</v>
      </c>
      <c r="F53" s="199">
        <f t="shared" si="0"/>
        <v>12.192485836143767</v>
      </c>
    </row>
    <row r="54" spans="1:6" ht="30">
      <c r="A54" s="198" t="s">
        <v>247</v>
      </c>
      <c r="B54" s="266" t="s">
        <v>248</v>
      </c>
      <c r="C54" s="241">
        <v>4352757.9208300002</v>
      </c>
      <c r="D54" s="243">
        <v>4085919.0409499998</v>
      </c>
      <c r="E54" s="245">
        <f t="shared" si="1"/>
        <v>-6.1303404584723324</v>
      </c>
      <c r="F54" s="199">
        <f t="shared" si="0"/>
        <v>19.456632131890743</v>
      </c>
    </row>
    <row r="55" spans="1:6" ht="60">
      <c r="A55" s="198" t="s">
        <v>249</v>
      </c>
      <c r="B55" s="266" t="s">
        <v>250</v>
      </c>
      <c r="C55" s="241">
        <v>0.5</v>
      </c>
      <c r="D55" s="243">
        <v>7.3983999999999996</v>
      </c>
      <c r="E55" s="245">
        <f t="shared" si="1"/>
        <v>1379.6799999999998</v>
      </c>
      <c r="F55" s="199">
        <f t="shared" si="0"/>
        <v>3.5230249479224083E-5</v>
      </c>
    </row>
    <row r="56" spans="1:6" ht="60">
      <c r="A56" s="198" t="s">
        <v>251</v>
      </c>
      <c r="B56" s="266" t="s">
        <v>252</v>
      </c>
      <c r="C56" s="241">
        <v>721.14008000000001</v>
      </c>
      <c r="D56" s="243">
        <v>126.00385</v>
      </c>
      <c r="E56" s="245">
        <f t="shared" si="1"/>
        <v>-82.527132592602541</v>
      </c>
      <c r="F56" s="199">
        <f t="shared" si="0"/>
        <v>6.0001447216191737E-4</v>
      </c>
    </row>
    <row r="57" spans="1:6">
      <c r="A57" s="198" t="s">
        <v>253</v>
      </c>
      <c r="B57" s="266" t="s">
        <v>254</v>
      </c>
      <c r="C57" s="241">
        <v>98.080730000000003</v>
      </c>
      <c r="D57" s="243">
        <v>9.6999999999999993</v>
      </c>
      <c r="E57" s="245">
        <f t="shared" si="1"/>
        <v>-90.110187801416245</v>
      </c>
      <c r="F57" s="199">
        <f t="shared" si="0"/>
        <v>4.6190178950647916E-5</v>
      </c>
    </row>
    <row r="58" spans="1:6" ht="45">
      <c r="A58" s="198" t="s">
        <v>255</v>
      </c>
      <c r="B58" s="266" t="s">
        <v>256</v>
      </c>
      <c r="C58" s="241">
        <v>2097417.1763399993</v>
      </c>
      <c r="D58" s="243">
        <v>1979450.170940001</v>
      </c>
      <c r="E58" s="245">
        <f t="shared" si="1"/>
        <v>-5.624393979925884</v>
      </c>
      <c r="F58" s="199">
        <f t="shared" si="0"/>
        <v>9.4258925381040477</v>
      </c>
    </row>
    <row r="59" spans="1:6" ht="45">
      <c r="A59" s="198" t="s">
        <v>257</v>
      </c>
      <c r="B59" s="266" t="s">
        <v>258</v>
      </c>
      <c r="C59" s="241">
        <v>3298002.4590399996</v>
      </c>
      <c r="D59" s="243">
        <v>3735354.1465499992</v>
      </c>
      <c r="E59" s="245">
        <f t="shared" si="1"/>
        <v>13.26110859351229</v>
      </c>
      <c r="F59" s="199">
        <f t="shared" si="0"/>
        <v>17.787286234349402</v>
      </c>
    </row>
    <row r="60" spans="1:6" ht="45">
      <c r="A60" s="198" t="s">
        <v>259</v>
      </c>
      <c r="B60" s="266" t="s">
        <v>260</v>
      </c>
      <c r="C60" s="241">
        <v>341417.83883999992</v>
      </c>
      <c r="D60" s="243">
        <v>380617.29702000011</v>
      </c>
      <c r="E60" s="245">
        <f t="shared" si="1"/>
        <v>11.481373765701335</v>
      </c>
      <c r="F60" s="199">
        <f t="shared" si="0"/>
        <v>1.812451655779971</v>
      </c>
    </row>
    <row r="61" spans="1:6" ht="30">
      <c r="A61" s="198" t="s">
        <v>261</v>
      </c>
      <c r="B61" s="266" t="s">
        <v>262</v>
      </c>
      <c r="C61" s="241">
        <v>16467.50807</v>
      </c>
      <c r="D61" s="243">
        <v>13838.222830000001</v>
      </c>
      <c r="E61" s="245">
        <f t="shared" si="1"/>
        <v>-15.966503424947149</v>
      </c>
      <c r="F61" s="199">
        <f t="shared" si="0"/>
        <v>6.58958751419218E-2</v>
      </c>
    </row>
    <row r="62" spans="1:6">
      <c r="A62" s="198" t="s">
        <v>263</v>
      </c>
      <c r="B62" s="266" t="s">
        <v>264</v>
      </c>
      <c r="C62" s="241">
        <v>44913.471919999989</v>
      </c>
      <c r="D62" s="243">
        <v>56879.269850000004</v>
      </c>
      <c r="E62" s="245">
        <f t="shared" si="1"/>
        <v>26.641890324830669</v>
      </c>
      <c r="F62" s="199">
        <f t="shared" si="0"/>
        <v>0.27085192298491684</v>
      </c>
    </row>
    <row r="63" spans="1:6" ht="60">
      <c r="A63" s="198" t="s">
        <v>265</v>
      </c>
      <c r="B63" s="266" t="s">
        <v>266</v>
      </c>
      <c r="C63" s="241">
        <v>0</v>
      </c>
      <c r="D63" s="243">
        <v>12.878829999999999</v>
      </c>
      <c r="E63" s="245" t="s">
        <v>346</v>
      </c>
      <c r="F63" s="199">
        <f t="shared" si="0"/>
        <v>6.1327367255151858E-5</v>
      </c>
    </row>
    <row r="64" spans="1:6" ht="60">
      <c r="A64" s="198" t="s">
        <v>267</v>
      </c>
      <c r="B64" s="266" t="s">
        <v>268</v>
      </c>
      <c r="C64" s="241">
        <v>38401.923699999999</v>
      </c>
      <c r="D64" s="243">
        <v>38664.001240000005</v>
      </c>
      <c r="E64" s="245">
        <f t="shared" si="1"/>
        <v>0.68245940502195879</v>
      </c>
      <c r="F64" s="199">
        <f t="shared" si="0"/>
        <v>0.18411310682718282</v>
      </c>
    </row>
    <row r="65" spans="1:6" ht="45">
      <c r="A65" s="198" t="s">
        <v>269</v>
      </c>
      <c r="B65" s="266" t="s">
        <v>270</v>
      </c>
      <c r="C65" s="241">
        <v>204.47997000000001</v>
      </c>
      <c r="D65" s="243">
        <v>1307.9600899999998</v>
      </c>
      <c r="E65" s="245">
        <f t="shared" si="1"/>
        <v>539.65193754674351</v>
      </c>
      <c r="F65" s="199">
        <f t="shared" si="0"/>
        <v>6.2283413007634585E-3</v>
      </c>
    </row>
    <row r="66" spans="1:6">
      <c r="A66" s="198" t="s">
        <v>271</v>
      </c>
      <c r="B66" s="266" t="s">
        <v>272</v>
      </c>
      <c r="C66" s="241">
        <v>21431.862249999998</v>
      </c>
      <c r="D66" s="243">
        <v>19528.040010000001</v>
      </c>
      <c r="E66" s="245">
        <f t="shared" si="1"/>
        <v>-8.8831395881148723</v>
      </c>
      <c r="F66" s="199">
        <f t="shared" si="0"/>
        <v>9.2990068311063143E-2</v>
      </c>
    </row>
    <row r="67" spans="1:6">
      <c r="A67" s="198" t="s">
        <v>273</v>
      </c>
      <c r="B67" s="266" t="s">
        <v>274</v>
      </c>
      <c r="C67" s="241">
        <v>259903.94096000009</v>
      </c>
      <c r="D67" s="243">
        <v>234033.59327999994</v>
      </c>
      <c r="E67" s="245">
        <f t="shared" si="1"/>
        <v>-9.953811236737522</v>
      </c>
      <c r="F67" s="199">
        <f t="shared" si="0"/>
        <v>1.1144385107284898</v>
      </c>
    </row>
    <row r="68" spans="1:6" ht="90">
      <c r="A68" s="198" t="s">
        <v>275</v>
      </c>
      <c r="B68" s="266" t="s">
        <v>276</v>
      </c>
      <c r="C68" s="241">
        <v>166422.26800000004</v>
      </c>
      <c r="D68" s="243">
        <v>207030.66736999995</v>
      </c>
      <c r="E68" s="245">
        <f t="shared" si="1"/>
        <v>24.400820790400417</v>
      </c>
      <c r="F68" s="199">
        <f t="shared" si="0"/>
        <v>0.98585397671055297</v>
      </c>
    </row>
    <row r="69" spans="1:6">
      <c r="A69" s="198" t="s">
        <v>277</v>
      </c>
      <c r="B69" s="266" t="s">
        <v>278</v>
      </c>
      <c r="C69" s="241">
        <v>21.789649999999998</v>
      </c>
      <c r="D69" s="243">
        <v>79088.416000000012</v>
      </c>
      <c r="E69" s="245">
        <f>D69/C69*100-100</f>
        <v>362863.22336522164</v>
      </c>
      <c r="F69" s="199">
        <f t="shared" si="0"/>
        <v>0.37660908123332854</v>
      </c>
    </row>
    <row r="70" spans="1:6">
      <c r="A70" s="198" t="s">
        <v>279</v>
      </c>
      <c r="B70" s="266" t="s">
        <v>280</v>
      </c>
      <c r="C70" s="241">
        <v>18443.466079999998</v>
      </c>
      <c r="D70" s="243">
        <v>32534.622069999994</v>
      </c>
      <c r="E70" s="245">
        <f t="shared" si="1"/>
        <v>76.40188633133539</v>
      </c>
      <c r="F70" s="199">
        <f t="shared" si="0"/>
        <v>0.15492577479432981</v>
      </c>
    </row>
    <row r="71" spans="1:6">
      <c r="A71" s="198" t="s">
        <v>281</v>
      </c>
      <c r="B71" s="266" t="s">
        <v>32</v>
      </c>
      <c r="C71" s="241">
        <v>13953.100710000001</v>
      </c>
      <c r="D71" s="243">
        <v>69938.42671</v>
      </c>
      <c r="E71" s="245">
        <f t="shared" ref="E71:E87" si="2">D71/C71*100-100</f>
        <v>401.23931707793139</v>
      </c>
      <c r="F71" s="199">
        <f t="shared" ref="F71:F87" si="3">D71/D$87*100</f>
        <v>0.33303798404759527</v>
      </c>
    </row>
    <row r="72" spans="1:6">
      <c r="A72" s="198" t="s">
        <v>284</v>
      </c>
      <c r="B72" s="266" t="s">
        <v>53</v>
      </c>
      <c r="C72" s="241">
        <v>17184.754649999999</v>
      </c>
      <c r="D72" s="243">
        <v>1408.90948</v>
      </c>
      <c r="E72" s="245">
        <f t="shared" si="2"/>
        <v>-91.801398921921759</v>
      </c>
      <c r="F72" s="199">
        <f t="shared" si="3"/>
        <v>6.70904958829529E-3</v>
      </c>
    </row>
    <row r="73" spans="1:6" ht="60">
      <c r="A73" s="198" t="s">
        <v>292</v>
      </c>
      <c r="B73" s="266" t="s">
        <v>293</v>
      </c>
      <c r="C73" s="241">
        <v>610454.74212999991</v>
      </c>
      <c r="D73" s="243">
        <v>389826.04571000003</v>
      </c>
      <c r="E73" s="245">
        <f t="shared" si="2"/>
        <v>-36.141695885624834</v>
      </c>
      <c r="F73" s="199">
        <f t="shared" si="3"/>
        <v>1.8563025578317893</v>
      </c>
    </row>
    <row r="74" spans="1:6" ht="30">
      <c r="A74" s="198" t="s">
        <v>294</v>
      </c>
      <c r="B74" s="266" t="s">
        <v>295</v>
      </c>
      <c r="C74" s="241">
        <v>116536.33406000001</v>
      </c>
      <c r="D74" s="243">
        <v>73156.542540000009</v>
      </c>
      <c r="E74" s="245">
        <f t="shared" si="2"/>
        <v>-37.224263033420492</v>
      </c>
      <c r="F74" s="199">
        <f t="shared" si="3"/>
        <v>0.34836224652920494</v>
      </c>
    </row>
    <row r="75" spans="1:6" ht="45">
      <c r="A75" s="198" t="s">
        <v>296</v>
      </c>
      <c r="B75" s="266" t="s">
        <v>297</v>
      </c>
      <c r="C75" s="241">
        <v>568490.6452700001</v>
      </c>
      <c r="D75" s="243">
        <v>520862.7661500001</v>
      </c>
      <c r="E75" s="245">
        <f t="shared" si="2"/>
        <v>-8.3779530087745684</v>
      </c>
      <c r="F75" s="199">
        <f t="shared" si="3"/>
        <v>2.4802829254843282</v>
      </c>
    </row>
    <row r="76" spans="1:6" ht="105">
      <c r="A76" s="198" t="s">
        <v>298</v>
      </c>
      <c r="B76" s="266" t="s">
        <v>299</v>
      </c>
      <c r="C76" s="241">
        <v>6378.3966300000002</v>
      </c>
      <c r="D76" s="243">
        <v>8758.8120799999997</v>
      </c>
      <c r="E76" s="245">
        <f t="shared" si="2"/>
        <v>37.319965942600817</v>
      </c>
      <c r="F76" s="199">
        <f t="shared" si="3"/>
        <v>4.1708360553638843E-2</v>
      </c>
    </row>
    <row r="77" spans="1:6" ht="45">
      <c r="A77" s="198" t="s">
        <v>302</v>
      </c>
      <c r="B77" s="266" t="s">
        <v>303</v>
      </c>
      <c r="C77" s="241">
        <v>78652.110249999998</v>
      </c>
      <c r="D77" s="243">
        <v>14862.427800000001</v>
      </c>
      <c r="E77" s="245">
        <f t="shared" si="2"/>
        <v>-81.103586727986112</v>
      </c>
      <c r="F77" s="199">
        <f t="shared" si="3"/>
        <v>7.0773010280730367E-2</v>
      </c>
    </row>
    <row r="78" spans="1:6" ht="30">
      <c r="A78" s="198" t="s">
        <v>304</v>
      </c>
      <c r="B78" s="266" t="s">
        <v>305</v>
      </c>
      <c r="C78" s="241">
        <v>3147.0585000000001</v>
      </c>
      <c r="D78" s="243">
        <v>39.406099999999995</v>
      </c>
      <c r="E78" s="245">
        <f t="shared" si="2"/>
        <v>-98.747843422675487</v>
      </c>
      <c r="F78" s="199">
        <f t="shared" si="3"/>
        <v>1.8764688770588935E-4</v>
      </c>
    </row>
    <row r="79" spans="1:6" ht="75">
      <c r="A79" s="198" t="s">
        <v>308</v>
      </c>
      <c r="B79" s="266" t="s">
        <v>309</v>
      </c>
      <c r="C79" s="241">
        <v>26394.145919999999</v>
      </c>
      <c r="D79" s="243">
        <v>119435.57453999997</v>
      </c>
      <c r="E79" s="245">
        <f t="shared" si="2"/>
        <v>352.507820870606</v>
      </c>
      <c r="F79" s="199">
        <f t="shared" si="3"/>
        <v>0.56873717124495338</v>
      </c>
    </row>
    <row r="80" spans="1:6" ht="30">
      <c r="A80" s="198" t="s">
        <v>310</v>
      </c>
      <c r="B80" s="266" t="s">
        <v>311</v>
      </c>
      <c r="C80" s="241">
        <v>547.02280000000007</v>
      </c>
      <c r="D80" s="243">
        <v>1123.7663100000002</v>
      </c>
      <c r="E80" s="245">
        <f t="shared" si="2"/>
        <v>105.43317572868995</v>
      </c>
      <c r="F80" s="199">
        <f t="shared" si="3"/>
        <v>5.3512337069700306E-3</v>
      </c>
    </row>
    <row r="81" spans="1:6" ht="30">
      <c r="A81" s="198" t="s">
        <v>312</v>
      </c>
      <c r="B81" s="266" t="s">
        <v>313</v>
      </c>
      <c r="C81" s="241">
        <v>416905.6556</v>
      </c>
      <c r="D81" s="243">
        <v>469331.41680999997</v>
      </c>
      <c r="E81" s="245">
        <f t="shared" si="2"/>
        <v>12.574970021586807</v>
      </c>
      <c r="F81" s="199">
        <f t="shared" si="3"/>
        <v>2.2348971267644355</v>
      </c>
    </row>
    <row r="82" spans="1:6" ht="30">
      <c r="A82" s="198" t="s">
        <v>314</v>
      </c>
      <c r="B82" s="266" t="s">
        <v>315</v>
      </c>
      <c r="C82" s="241">
        <v>1692.9860399999998</v>
      </c>
      <c r="D82" s="243">
        <v>406.84699000000001</v>
      </c>
      <c r="E82" s="245">
        <f t="shared" si="2"/>
        <v>-75.968674260302819</v>
      </c>
      <c r="F82" s="199">
        <f t="shared" si="3"/>
        <v>1.9373541519208729E-3</v>
      </c>
    </row>
    <row r="83" spans="1:6" ht="120">
      <c r="A83" s="198" t="s">
        <v>316</v>
      </c>
      <c r="B83" s="266" t="s">
        <v>317</v>
      </c>
      <c r="C83" s="241">
        <v>10526.568289999997</v>
      </c>
      <c r="D83" s="243">
        <v>10633.776490000002</v>
      </c>
      <c r="E83" s="245">
        <f t="shared" si="2"/>
        <v>1.0184534697965262</v>
      </c>
      <c r="F83" s="199">
        <f t="shared" si="3"/>
        <v>5.063670505095802E-2</v>
      </c>
    </row>
    <row r="84" spans="1:6" ht="45">
      <c r="A84" s="198" t="s">
        <v>318</v>
      </c>
      <c r="B84" s="266" t="s">
        <v>319</v>
      </c>
      <c r="C84" s="241">
        <v>137525.55857999998</v>
      </c>
      <c r="D84" s="243">
        <v>368756.91378000006</v>
      </c>
      <c r="E84" s="245">
        <f t="shared" si="2"/>
        <v>168.13700492297255</v>
      </c>
      <c r="F84" s="199">
        <f t="shared" si="3"/>
        <v>1.7559740037924587</v>
      </c>
    </row>
    <row r="85" spans="1:6" ht="30">
      <c r="A85" s="198" t="s">
        <v>320</v>
      </c>
      <c r="B85" s="266" t="s">
        <v>321</v>
      </c>
      <c r="C85" s="241">
        <v>3119.3789500000003</v>
      </c>
      <c r="D85" s="243">
        <v>52182.614789999992</v>
      </c>
      <c r="E85" s="245">
        <f t="shared" si="2"/>
        <v>1572.8526936427518</v>
      </c>
      <c r="F85" s="199">
        <f t="shared" si="3"/>
        <v>0.24848704281060069</v>
      </c>
    </row>
    <row r="86" spans="1:6" ht="30">
      <c r="A86" s="198" t="s">
        <v>322</v>
      </c>
      <c r="B86" s="266" t="s">
        <v>323</v>
      </c>
      <c r="C86" s="241">
        <v>94816.844420000009</v>
      </c>
      <c r="D86" s="243">
        <v>67932.992429999998</v>
      </c>
      <c r="E86" s="245">
        <f t="shared" si="2"/>
        <v>-28.353455711851666</v>
      </c>
      <c r="F86" s="199">
        <f t="shared" si="3"/>
        <v>0.32348835845306295</v>
      </c>
    </row>
    <row r="87" spans="1:6">
      <c r="A87" s="233"/>
      <c r="B87" s="262" t="s">
        <v>35</v>
      </c>
      <c r="C87" s="246">
        <f>SUM(C6:C86)</f>
        <v>19903615.75068</v>
      </c>
      <c r="D87" s="246">
        <f>SUM(D6:D86)</f>
        <v>21000135.137740001</v>
      </c>
      <c r="E87" s="247">
        <f t="shared" si="2"/>
        <v>5.5091466836749987</v>
      </c>
      <c r="F87" s="248">
        <f t="shared" si="3"/>
        <v>100</v>
      </c>
    </row>
  </sheetData>
  <mergeCells count="5">
    <mergeCell ref="A1:F1"/>
    <mergeCell ref="C4:D4"/>
    <mergeCell ref="E4:E5"/>
    <mergeCell ref="F4:F5"/>
    <mergeCell ref="A2:F2"/>
  </mergeCells>
  <conditionalFormatting sqref="C1 C4:C5">
    <cfRule type="top10" dxfId="16" priority="16" rank="10"/>
  </conditionalFormatting>
  <conditionalFormatting sqref="C1 C4:D4">
    <cfRule type="top10" dxfId="15" priority="15" rank="10"/>
  </conditionalFormatting>
  <conditionalFormatting sqref="C4:D4">
    <cfRule type="top10" dxfId="14" priority="14" rank="10"/>
  </conditionalFormatting>
  <conditionalFormatting sqref="C5">
    <cfRule type="top10" dxfId="13" priority="13" rank="10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00"/>
  <sheetViews>
    <sheetView workbookViewId="0">
      <selection activeCell="C3" sqref="C3"/>
    </sheetView>
  </sheetViews>
  <sheetFormatPr defaultRowHeight="15"/>
  <cols>
    <col min="1" max="1" width="8" bestFit="1" customWidth="1"/>
    <col min="2" max="2" width="49.28515625" style="209" customWidth="1"/>
    <col min="3" max="3" width="15.7109375" bestFit="1" customWidth="1"/>
    <col min="4" max="4" width="15.7109375" customWidth="1"/>
    <col min="5" max="5" width="17.85546875" style="238" customWidth="1"/>
  </cols>
  <sheetData>
    <row r="1" spans="1:6">
      <c r="A1" s="325" t="s">
        <v>328</v>
      </c>
      <c r="B1" s="325"/>
      <c r="C1" s="325"/>
      <c r="D1" s="325"/>
      <c r="E1" s="325"/>
      <c r="F1" s="325"/>
    </row>
    <row r="2" spans="1:6">
      <c r="A2" s="328" t="s">
        <v>376</v>
      </c>
      <c r="B2" s="329"/>
      <c r="C2" s="329"/>
      <c r="D2" s="329"/>
      <c r="E2" s="329"/>
      <c r="F2" s="330"/>
    </row>
    <row r="3" spans="1:6">
      <c r="A3" s="280"/>
      <c r="B3" s="281"/>
      <c r="C3" s="277" t="s">
        <v>379</v>
      </c>
      <c r="D3" s="281"/>
      <c r="E3" s="281"/>
      <c r="F3" s="282"/>
    </row>
    <row r="4" spans="1:6" ht="15" customHeight="1">
      <c r="A4" s="203"/>
      <c r="B4" s="208"/>
      <c r="C4" s="321" t="s">
        <v>92</v>
      </c>
      <c r="D4" s="321"/>
      <c r="E4" s="331" t="s">
        <v>341</v>
      </c>
      <c r="F4" s="323" t="s">
        <v>377</v>
      </c>
    </row>
    <row r="5" spans="1:6" ht="30">
      <c r="A5" s="200" t="s">
        <v>137</v>
      </c>
      <c r="B5" s="208" t="s">
        <v>138</v>
      </c>
      <c r="C5" s="208" t="s">
        <v>342</v>
      </c>
      <c r="D5" s="208" t="s">
        <v>335</v>
      </c>
      <c r="E5" s="332"/>
      <c r="F5" s="323"/>
    </row>
    <row r="6" spans="1:6">
      <c r="A6" s="198" t="s">
        <v>139</v>
      </c>
      <c r="B6" s="266" t="s">
        <v>140</v>
      </c>
      <c r="C6" s="243">
        <v>56020.9079375</v>
      </c>
      <c r="D6" s="243">
        <v>28.23</v>
      </c>
      <c r="E6" s="249">
        <f>D6/C6*100-100</f>
        <v>-99.94960809983391</v>
      </c>
      <c r="F6" s="199">
        <f>D6/D$100*100</f>
        <v>6.5036459579036686E-6</v>
      </c>
    </row>
    <row r="7" spans="1:6" ht="30">
      <c r="A7" s="198" t="s">
        <v>143</v>
      </c>
      <c r="B7" s="266" t="s">
        <v>144</v>
      </c>
      <c r="C7" s="243">
        <v>387411.24714373791</v>
      </c>
      <c r="D7" s="243">
        <v>355640.28496813966</v>
      </c>
      <c r="E7" s="249">
        <f t="shared" ref="E7:E70" si="0">D7/C7*100-100</f>
        <v>-8.2008362973030984</v>
      </c>
      <c r="F7" s="199">
        <f t="shared" ref="F7:F70" si="1">D7/D$100*100</f>
        <v>8.1932642642605386E-2</v>
      </c>
    </row>
    <row r="8" spans="1:6" ht="45">
      <c r="A8" s="198" t="s">
        <v>145</v>
      </c>
      <c r="B8" s="266" t="s">
        <v>146</v>
      </c>
      <c r="C8" s="243">
        <v>547719.2702531548</v>
      </c>
      <c r="D8" s="243">
        <v>326150.68089569092</v>
      </c>
      <c r="E8" s="249">
        <f t="shared" si="0"/>
        <v>-40.452947593948139</v>
      </c>
      <c r="F8" s="199">
        <f t="shared" si="1"/>
        <v>7.5138808270449498E-2</v>
      </c>
    </row>
    <row r="9" spans="1:6" ht="30">
      <c r="A9" s="198" t="s">
        <v>147</v>
      </c>
      <c r="B9" s="266" t="s">
        <v>148</v>
      </c>
      <c r="C9" s="243">
        <v>18306.557382629398</v>
      </c>
      <c r="D9" s="243">
        <v>11513.741457885741</v>
      </c>
      <c r="E9" s="249">
        <f t="shared" si="0"/>
        <v>-37.105916654701986</v>
      </c>
      <c r="F9" s="199">
        <f t="shared" si="1"/>
        <v>2.6525433259981042E-3</v>
      </c>
    </row>
    <row r="10" spans="1:6" ht="30">
      <c r="A10" s="198" t="s">
        <v>149</v>
      </c>
      <c r="B10" s="266" t="s">
        <v>150</v>
      </c>
      <c r="C10" s="243">
        <v>17318.980575317379</v>
      </c>
      <c r="D10" s="243">
        <v>9077.3096896972675</v>
      </c>
      <c r="E10" s="249">
        <f t="shared" si="0"/>
        <v>-47.587505799076624</v>
      </c>
      <c r="F10" s="199">
        <f t="shared" si="1"/>
        <v>2.0912365735756087E-3</v>
      </c>
    </row>
    <row r="11" spans="1:6">
      <c r="A11" s="198" t="s">
        <v>151</v>
      </c>
      <c r="B11" s="266" t="s">
        <v>152</v>
      </c>
      <c r="C11" s="243">
        <v>8317225.2809183672</v>
      </c>
      <c r="D11" s="243">
        <v>10805394.659882097</v>
      </c>
      <c r="E11" s="249">
        <f t="shared" si="0"/>
        <v>29.915858894337816</v>
      </c>
      <c r="F11" s="199">
        <f t="shared" si="1"/>
        <v>2.4893539250193437</v>
      </c>
    </row>
    <row r="12" spans="1:6">
      <c r="A12" s="198" t="s">
        <v>153</v>
      </c>
      <c r="B12" s="266" t="s">
        <v>154</v>
      </c>
      <c r="C12" s="243">
        <v>4162933.1151186777</v>
      </c>
      <c r="D12" s="243">
        <v>5107777.5798216732</v>
      </c>
      <c r="E12" s="249">
        <f t="shared" si="0"/>
        <v>22.696604499158752</v>
      </c>
      <c r="F12" s="199">
        <f t="shared" si="1"/>
        <v>1.1767331566021326</v>
      </c>
    </row>
    <row r="13" spans="1:6">
      <c r="A13" s="198" t="s">
        <v>155</v>
      </c>
      <c r="B13" s="266" t="s">
        <v>156</v>
      </c>
      <c r="C13" s="243">
        <v>3119761.3525352175</v>
      </c>
      <c r="D13" s="243">
        <v>3134017.8752682391</v>
      </c>
      <c r="E13" s="249">
        <f t="shared" si="0"/>
        <v>0.45697478499234023</v>
      </c>
      <c r="F13" s="199">
        <f t="shared" si="1"/>
        <v>0.72201709835232464</v>
      </c>
    </row>
    <row r="14" spans="1:6">
      <c r="A14" s="198" t="s">
        <v>157</v>
      </c>
      <c r="B14" s="266" t="s">
        <v>41</v>
      </c>
      <c r="C14" s="243">
        <v>17869999.009457074</v>
      </c>
      <c r="D14" s="243">
        <v>22378421.023309905</v>
      </c>
      <c r="E14" s="249">
        <f t="shared" si="0"/>
        <v>25.228999797184699</v>
      </c>
      <c r="F14" s="199">
        <f t="shared" si="1"/>
        <v>5.1555553465290798</v>
      </c>
    </row>
    <row r="15" spans="1:6" ht="30">
      <c r="A15" s="198" t="s">
        <v>158</v>
      </c>
      <c r="B15" s="266" t="s">
        <v>159</v>
      </c>
      <c r="C15" s="243">
        <v>937630.06396969571</v>
      </c>
      <c r="D15" s="243">
        <v>1057410.964787368</v>
      </c>
      <c r="E15" s="249">
        <f t="shared" si="0"/>
        <v>12.77485710201627</v>
      </c>
      <c r="F15" s="199">
        <f t="shared" si="1"/>
        <v>0.24360703319101606</v>
      </c>
    </row>
    <row r="16" spans="1:6" ht="45">
      <c r="A16" s="198" t="s">
        <v>160</v>
      </c>
      <c r="B16" s="266" t="s">
        <v>161</v>
      </c>
      <c r="C16" s="243">
        <v>2143443.1111466684</v>
      </c>
      <c r="D16" s="243">
        <v>2747104.9210964516</v>
      </c>
      <c r="E16" s="249">
        <f t="shared" si="0"/>
        <v>28.163183189258746</v>
      </c>
      <c r="F16" s="199">
        <f t="shared" si="1"/>
        <v>0.63287983762048217</v>
      </c>
    </row>
    <row r="17" spans="1:6" ht="30">
      <c r="A17" s="198" t="s">
        <v>162</v>
      </c>
      <c r="B17" s="266" t="s">
        <v>163</v>
      </c>
      <c r="C17" s="243">
        <v>201607.75180115516</v>
      </c>
      <c r="D17" s="243">
        <v>205730.23592216495</v>
      </c>
      <c r="E17" s="249">
        <f t="shared" si="0"/>
        <v>2.0448043709528463</v>
      </c>
      <c r="F17" s="199">
        <f t="shared" si="1"/>
        <v>4.739626699517379E-2</v>
      </c>
    </row>
    <row r="18" spans="1:6" ht="30">
      <c r="A18" s="198" t="s">
        <v>164</v>
      </c>
      <c r="B18" s="266" t="s">
        <v>165</v>
      </c>
      <c r="C18" s="243">
        <v>41828.469751190212</v>
      </c>
      <c r="D18" s="243">
        <v>55209.779703659042</v>
      </c>
      <c r="E18" s="249">
        <f t="shared" si="0"/>
        <v>31.990914398889913</v>
      </c>
      <c r="F18" s="199">
        <f t="shared" si="1"/>
        <v>1.2719265342063553E-2</v>
      </c>
    </row>
    <row r="19" spans="1:6" ht="45">
      <c r="A19" s="198" t="s">
        <v>166</v>
      </c>
      <c r="B19" s="266" t="s">
        <v>167</v>
      </c>
      <c r="C19" s="243">
        <v>1614114.9802470366</v>
      </c>
      <c r="D19" s="243">
        <v>1323345.3371532441</v>
      </c>
      <c r="E19" s="249">
        <f t="shared" si="0"/>
        <v>-18.014184035965698</v>
      </c>
      <c r="F19" s="199">
        <f t="shared" si="1"/>
        <v>0.30487316871722853</v>
      </c>
    </row>
    <row r="20" spans="1:6" ht="30">
      <c r="A20" s="198" t="s">
        <v>168</v>
      </c>
      <c r="B20" s="266" t="s">
        <v>169</v>
      </c>
      <c r="C20" s="243">
        <v>4367.4712499999996</v>
      </c>
      <c r="D20" s="243">
        <v>4696.342140625</v>
      </c>
      <c r="E20" s="249">
        <f t="shared" si="0"/>
        <v>7.5300069948943644</v>
      </c>
      <c r="F20" s="199">
        <f t="shared" si="1"/>
        <v>1.0819463896496082E-3</v>
      </c>
    </row>
    <row r="21" spans="1:6">
      <c r="A21" s="198" t="s">
        <v>170</v>
      </c>
      <c r="B21" s="266" t="s">
        <v>171</v>
      </c>
      <c r="C21" s="243">
        <v>1856568.1992739406</v>
      </c>
      <c r="D21" s="243">
        <v>2306505.8713957919</v>
      </c>
      <c r="E21" s="249">
        <f t="shared" si="0"/>
        <v>24.234912151237495</v>
      </c>
      <c r="F21" s="199">
        <f t="shared" si="1"/>
        <v>0.53137433890840668</v>
      </c>
    </row>
    <row r="22" spans="1:6">
      <c r="A22" s="198" t="s">
        <v>172</v>
      </c>
      <c r="B22" s="266" t="s">
        <v>173</v>
      </c>
      <c r="C22" s="243">
        <v>847288.61273976509</v>
      </c>
      <c r="D22" s="243">
        <v>615847.34902421548</v>
      </c>
      <c r="E22" s="249">
        <f t="shared" si="0"/>
        <v>-27.315516842268011</v>
      </c>
      <c r="F22" s="199">
        <f t="shared" si="1"/>
        <v>0.14187931711537471</v>
      </c>
    </row>
    <row r="23" spans="1:6" ht="30">
      <c r="A23" s="198" t="s">
        <v>174</v>
      </c>
      <c r="B23" s="266" t="s">
        <v>175</v>
      </c>
      <c r="C23" s="243">
        <v>2986865.5065333536</v>
      </c>
      <c r="D23" s="243">
        <v>2966307.4153353274</v>
      </c>
      <c r="E23" s="249">
        <f t="shared" si="0"/>
        <v>-0.68828312332973951</v>
      </c>
      <c r="F23" s="199">
        <f t="shared" si="1"/>
        <v>0.68337985234308463</v>
      </c>
    </row>
    <row r="24" spans="1:6" ht="30">
      <c r="A24" s="198" t="s">
        <v>176</v>
      </c>
      <c r="B24" s="266" t="s">
        <v>177</v>
      </c>
      <c r="C24" s="243">
        <v>559376.97869021608</v>
      </c>
      <c r="D24" s="243">
        <v>543683.37670798472</v>
      </c>
      <c r="E24" s="249">
        <f t="shared" si="0"/>
        <v>-2.8055502067636127</v>
      </c>
      <c r="F24" s="199">
        <f t="shared" si="1"/>
        <v>0.12525413373383998</v>
      </c>
    </row>
    <row r="25" spans="1:6">
      <c r="A25" s="198" t="s">
        <v>178</v>
      </c>
      <c r="B25" s="266" t="s">
        <v>179</v>
      </c>
      <c r="C25" s="243">
        <v>2870168.7837861264</v>
      </c>
      <c r="D25" s="243">
        <v>3586134.5889052046</v>
      </c>
      <c r="E25" s="249">
        <f t="shared" si="0"/>
        <v>24.945076720353228</v>
      </c>
      <c r="F25" s="199">
        <f t="shared" si="1"/>
        <v>0.82617604405355527</v>
      </c>
    </row>
    <row r="26" spans="1:6">
      <c r="A26" s="198" t="s">
        <v>180</v>
      </c>
      <c r="B26" s="266" t="s">
        <v>181</v>
      </c>
      <c r="C26" s="243">
        <v>82633.057190048174</v>
      </c>
      <c r="D26" s="243">
        <v>171622.17406266788</v>
      </c>
      <c r="E26" s="249">
        <f t="shared" si="0"/>
        <v>107.69190914473029</v>
      </c>
      <c r="F26" s="199">
        <f t="shared" si="1"/>
        <v>3.9538429281945078E-2</v>
      </c>
    </row>
    <row r="27" spans="1:6" ht="30">
      <c r="A27" s="198" t="s">
        <v>182</v>
      </c>
      <c r="B27" s="266" t="s">
        <v>183</v>
      </c>
      <c r="C27" s="243">
        <v>10108013.963496624</v>
      </c>
      <c r="D27" s="243">
        <v>9077762.9626279213</v>
      </c>
      <c r="E27" s="249">
        <f t="shared" si="0"/>
        <v>-10.192417665718295</v>
      </c>
      <c r="F27" s="199">
        <f t="shared" si="1"/>
        <v>2.0913409988913463</v>
      </c>
    </row>
    <row r="28" spans="1:6">
      <c r="A28" s="198" t="s">
        <v>184</v>
      </c>
      <c r="B28" s="266" t="s">
        <v>185</v>
      </c>
      <c r="C28" s="243">
        <v>1079242.8053107909</v>
      </c>
      <c r="D28" s="243">
        <v>1887995.4924278613</v>
      </c>
      <c r="E28" s="249">
        <f t="shared" si="0"/>
        <v>74.937046894111347</v>
      </c>
      <c r="F28" s="199">
        <f t="shared" si="1"/>
        <v>0.4349576426804394</v>
      </c>
    </row>
    <row r="29" spans="1:6" ht="30">
      <c r="A29" s="198" t="s">
        <v>186</v>
      </c>
      <c r="B29" s="266" t="s">
        <v>187</v>
      </c>
      <c r="C29" s="243">
        <v>3132111.2325011259</v>
      </c>
      <c r="D29" s="243">
        <v>3854164.2833645479</v>
      </c>
      <c r="E29" s="249">
        <f t="shared" si="0"/>
        <v>23.053237808761722</v>
      </c>
      <c r="F29" s="199">
        <f t="shared" si="1"/>
        <v>0.88792490126108847</v>
      </c>
    </row>
    <row r="30" spans="1:6">
      <c r="A30" s="198" t="s">
        <v>188</v>
      </c>
      <c r="B30" s="266" t="s">
        <v>189</v>
      </c>
      <c r="C30" s="243">
        <v>827745.68444920424</v>
      </c>
      <c r="D30" s="243">
        <v>1100477.6832001943</v>
      </c>
      <c r="E30" s="249">
        <f t="shared" si="0"/>
        <v>32.948767220993773</v>
      </c>
      <c r="F30" s="199">
        <f t="shared" si="1"/>
        <v>0.25352877209026342</v>
      </c>
    </row>
    <row r="31" spans="1:6" ht="30">
      <c r="A31" s="198" t="s">
        <v>190</v>
      </c>
      <c r="B31" s="266" t="s">
        <v>191</v>
      </c>
      <c r="C31" s="243">
        <v>114549547.53262298</v>
      </c>
      <c r="D31" s="243">
        <v>119831123.38680637</v>
      </c>
      <c r="E31" s="249">
        <f t="shared" si="0"/>
        <v>4.6107348024916774</v>
      </c>
      <c r="F31" s="199">
        <f t="shared" si="1"/>
        <v>27.606772980717636</v>
      </c>
    </row>
    <row r="32" spans="1:6" ht="45">
      <c r="A32" s="198" t="s">
        <v>192</v>
      </c>
      <c r="B32" s="266" t="s">
        <v>193</v>
      </c>
      <c r="C32" s="243">
        <v>1974681.0865583296</v>
      </c>
      <c r="D32" s="243">
        <v>1906742.596814933</v>
      </c>
      <c r="E32" s="249">
        <f t="shared" si="0"/>
        <v>-3.4404790832228258</v>
      </c>
      <c r="F32" s="199">
        <f t="shared" si="1"/>
        <v>0.43927661291314851</v>
      </c>
    </row>
    <row r="33" spans="1:6">
      <c r="A33" s="198" t="s">
        <v>194</v>
      </c>
      <c r="B33" s="266" t="s">
        <v>195</v>
      </c>
      <c r="C33" s="243">
        <v>3787456.2948559108</v>
      </c>
      <c r="D33" s="243">
        <v>3616636.675673631</v>
      </c>
      <c r="E33" s="249">
        <f t="shared" si="0"/>
        <v>-4.5101409992317372</v>
      </c>
      <c r="F33" s="199">
        <f t="shared" si="1"/>
        <v>0.8332031348547988</v>
      </c>
    </row>
    <row r="34" spans="1:6">
      <c r="A34" s="198" t="s">
        <v>196</v>
      </c>
      <c r="B34" s="266" t="s">
        <v>43</v>
      </c>
      <c r="C34" s="243">
        <v>14642865.148931855</v>
      </c>
      <c r="D34" s="243">
        <v>14677416.639708279</v>
      </c>
      <c r="E34" s="249">
        <f t="shared" si="0"/>
        <v>0.23596127141102841</v>
      </c>
      <c r="F34" s="199">
        <f t="shared" si="1"/>
        <v>3.381392894130598</v>
      </c>
    </row>
    <row r="35" spans="1:6">
      <c r="A35" s="198" t="s">
        <v>197</v>
      </c>
      <c r="B35" s="266" t="s">
        <v>47</v>
      </c>
      <c r="C35" s="243">
        <v>388555.14724823012</v>
      </c>
      <c r="D35" s="243">
        <v>57647.400779968244</v>
      </c>
      <c r="E35" s="249">
        <f t="shared" si="0"/>
        <v>-85.16365020815438</v>
      </c>
      <c r="F35" s="199">
        <f t="shared" si="1"/>
        <v>1.3280846088072732E-2</v>
      </c>
    </row>
    <row r="36" spans="1:6" ht="45">
      <c r="A36" s="198" t="s">
        <v>198</v>
      </c>
      <c r="B36" s="266" t="s">
        <v>199</v>
      </c>
      <c r="C36" s="243">
        <v>3483175.6370603684</v>
      </c>
      <c r="D36" s="243">
        <v>3428772.8439638037</v>
      </c>
      <c r="E36" s="249">
        <f t="shared" si="0"/>
        <v>-1.5618733812251264</v>
      </c>
      <c r="F36" s="199">
        <f t="shared" si="1"/>
        <v>0.78992294180712208</v>
      </c>
    </row>
    <row r="37" spans="1:6" ht="30">
      <c r="A37" s="198" t="s">
        <v>200</v>
      </c>
      <c r="B37" s="266" t="s">
        <v>201</v>
      </c>
      <c r="C37" s="243">
        <v>5291519.3182239411</v>
      </c>
      <c r="D37" s="243">
        <v>5282049.6169276983</v>
      </c>
      <c r="E37" s="249">
        <f t="shared" si="0"/>
        <v>-0.17895996833328809</v>
      </c>
      <c r="F37" s="199">
        <f t="shared" si="1"/>
        <v>1.2168820630739796</v>
      </c>
    </row>
    <row r="38" spans="1:6" ht="75">
      <c r="A38" s="198" t="s">
        <v>202</v>
      </c>
      <c r="B38" s="266" t="s">
        <v>203</v>
      </c>
      <c r="C38" s="243">
        <v>3313410.5991733046</v>
      </c>
      <c r="D38" s="243">
        <v>3165591.0354603813</v>
      </c>
      <c r="E38" s="249">
        <f t="shared" si="0"/>
        <v>-4.4612510067362052</v>
      </c>
      <c r="F38" s="199">
        <f t="shared" si="1"/>
        <v>0.7292909437530285</v>
      </c>
    </row>
    <row r="39" spans="1:6" ht="30">
      <c r="A39" s="198" t="s">
        <v>204</v>
      </c>
      <c r="B39" s="266" t="s">
        <v>205</v>
      </c>
      <c r="C39" s="243">
        <v>1138629.9688232711</v>
      </c>
      <c r="D39" s="243">
        <v>1280229.3211074639</v>
      </c>
      <c r="E39" s="249">
        <f t="shared" si="0"/>
        <v>12.43594110126314</v>
      </c>
      <c r="F39" s="199">
        <f t="shared" si="1"/>
        <v>0.29494007259689392</v>
      </c>
    </row>
    <row r="40" spans="1:6" ht="30">
      <c r="A40" s="198" t="s">
        <v>206</v>
      </c>
      <c r="B40" s="266" t="s">
        <v>207</v>
      </c>
      <c r="C40" s="243">
        <v>237659.64686462402</v>
      </c>
      <c r="D40" s="243">
        <v>188472.08000837135</v>
      </c>
      <c r="E40" s="249">
        <f t="shared" si="0"/>
        <v>-20.696642238247094</v>
      </c>
      <c r="F40" s="199">
        <f t="shared" si="1"/>
        <v>4.3420321690546972E-2</v>
      </c>
    </row>
    <row r="41" spans="1:6">
      <c r="A41" s="198" t="s">
        <v>208</v>
      </c>
      <c r="B41" s="266" t="s">
        <v>209</v>
      </c>
      <c r="C41" s="243">
        <v>128542.77804809561</v>
      </c>
      <c r="D41" s="243">
        <v>145348.05318652347</v>
      </c>
      <c r="E41" s="249">
        <f t="shared" si="0"/>
        <v>13.073682857655356</v>
      </c>
      <c r="F41" s="199">
        <f t="shared" si="1"/>
        <v>3.348538004235567E-2</v>
      </c>
    </row>
    <row r="42" spans="1:6">
      <c r="A42" s="198" t="s">
        <v>210</v>
      </c>
      <c r="B42" s="266" t="s">
        <v>211</v>
      </c>
      <c r="C42" s="243">
        <v>4126460.6982290577</v>
      </c>
      <c r="D42" s="243">
        <v>4513982.0541484561</v>
      </c>
      <c r="E42" s="249">
        <f t="shared" si="0"/>
        <v>9.3911316321444644</v>
      </c>
      <c r="F42" s="199">
        <f t="shared" si="1"/>
        <v>1.0399341530468402</v>
      </c>
    </row>
    <row r="43" spans="1:6">
      <c r="A43" s="198" t="s">
        <v>212</v>
      </c>
      <c r="B43" s="266" t="s">
        <v>213</v>
      </c>
      <c r="C43" s="243">
        <v>16430520.568200139</v>
      </c>
      <c r="D43" s="243">
        <v>17168041.868978929</v>
      </c>
      <c r="E43" s="249">
        <f t="shared" si="0"/>
        <v>4.4887275343314315</v>
      </c>
      <c r="F43" s="199">
        <f t="shared" si="1"/>
        <v>3.9551847717430304</v>
      </c>
    </row>
    <row r="44" spans="1:6">
      <c r="A44" s="198" t="s">
        <v>214</v>
      </c>
      <c r="B44" s="266" t="s">
        <v>54</v>
      </c>
      <c r="C44" s="243">
        <v>5613061.9607216017</v>
      </c>
      <c r="D44" s="243">
        <v>6014407.7070295233</v>
      </c>
      <c r="E44" s="249">
        <f t="shared" si="0"/>
        <v>7.1502105110617009</v>
      </c>
      <c r="F44" s="199">
        <f t="shared" si="1"/>
        <v>1.3856032013109185</v>
      </c>
    </row>
    <row r="45" spans="1:6">
      <c r="A45" s="198" t="s">
        <v>215</v>
      </c>
      <c r="B45" s="266" t="s">
        <v>216</v>
      </c>
      <c r="C45" s="243">
        <v>27195.14660070806</v>
      </c>
      <c r="D45" s="243">
        <v>28833.663691940277</v>
      </c>
      <c r="E45" s="249">
        <f t="shared" si="0"/>
        <v>6.0250349641048047</v>
      </c>
      <c r="F45" s="199">
        <f t="shared" si="1"/>
        <v>6.6427183960907233E-3</v>
      </c>
    </row>
    <row r="46" spans="1:6" ht="45">
      <c r="A46" s="198" t="s">
        <v>217</v>
      </c>
      <c r="B46" s="266" t="s">
        <v>218</v>
      </c>
      <c r="C46" s="243">
        <v>194348.36922171473</v>
      </c>
      <c r="D46" s="243">
        <v>215550.54118117093</v>
      </c>
      <c r="E46" s="249">
        <f t="shared" si="0"/>
        <v>10.909364480063388</v>
      </c>
      <c r="F46" s="199">
        <f t="shared" si="1"/>
        <v>4.9658675376438914E-2</v>
      </c>
    </row>
    <row r="47" spans="1:6">
      <c r="A47" s="198" t="s">
        <v>221</v>
      </c>
      <c r="B47" s="266" t="s">
        <v>222</v>
      </c>
      <c r="C47" s="243">
        <v>1130876.7569616779</v>
      </c>
      <c r="D47" s="243">
        <v>937236.45975482557</v>
      </c>
      <c r="E47" s="249">
        <f t="shared" si="0"/>
        <v>-17.123023885211424</v>
      </c>
      <c r="F47" s="199">
        <f t="shared" si="1"/>
        <v>0.21592115172102072</v>
      </c>
    </row>
    <row r="48" spans="1:6">
      <c r="A48" s="198" t="s">
        <v>223</v>
      </c>
      <c r="B48" s="266" t="s">
        <v>224</v>
      </c>
      <c r="C48" s="243">
        <v>574.20921369171162</v>
      </c>
      <c r="D48" s="243">
        <v>353.57494237518358</v>
      </c>
      <c r="E48" s="249">
        <f t="shared" si="0"/>
        <v>-38.424021429057888</v>
      </c>
      <c r="F48" s="199">
        <f t="shared" si="1"/>
        <v>8.1456827658320406E-5</v>
      </c>
    </row>
    <row r="49" spans="1:6" ht="30">
      <c r="A49" s="198" t="s">
        <v>225</v>
      </c>
      <c r="B49" s="266" t="s">
        <v>226</v>
      </c>
      <c r="C49" s="243">
        <v>1567.4639951171878</v>
      </c>
      <c r="D49" s="243">
        <v>954.71081510162344</v>
      </c>
      <c r="E49" s="249">
        <f t="shared" si="0"/>
        <v>-39.092009891414015</v>
      </c>
      <c r="F49" s="199">
        <f t="shared" si="1"/>
        <v>2.1994690519314876E-4</v>
      </c>
    </row>
    <row r="50" spans="1:6" ht="30">
      <c r="A50" s="198" t="s">
        <v>227</v>
      </c>
      <c r="B50" s="266" t="s">
        <v>228</v>
      </c>
      <c r="C50" s="243">
        <v>16791.056464843754</v>
      </c>
      <c r="D50" s="243">
        <v>12607.276486816405</v>
      </c>
      <c r="E50" s="249">
        <f t="shared" si="0"/>
        <v>-24.916716746126909</v>
      </c>
      <c r="F50" s="199">
        <f t="shared" si="1"/>
        <v>2.9044726448337749E-3</v>
      </c>
    </row>
    <row r="51" spans="1:6" ht="30">
      <c r="A51" s="198" t="s">
        <v>229</v>
      </c>
      <c r="B51" s="266" t="s">
        <v>230</v>
      </c>
      <c r="C51" s="243">
        <v>4784240.3961487897</v>
      </c>
      <c r="D51" s="243">
        <v>5093969.1414440349</v>
      </c>
      <c r="E51" s="249">
        <f t="shared" si="0"/>
        <v>6.4739377549792465</v>
      </c>
      <c r="F51" s="199">
        <f t="shared" si="1"/>
        <v>1.1735519594912687</v>
      </c>
    </row>
    <row r="52" spans="1:6" ht="45">
      <c r="A52" s="198" t="s">
        <v>231</v>
      </c>
      <c r="B52" s="266" t="s">
        <v>232</v>
      </c>
      <c r="C52" s="243">
        <v>590930.86623054568</v>
      </c>
      <c r="D52" s="243">
        <v>578680.80480950617</v>
      </c>
      <c r="E52" s="249">
        <f t="shared" si="0"/>
        <v>-2.0730109258263525</v>
      </c>
      <c r="F52" s="199">
        <f t="shared" si="1"/>
        <v>0.13331686422655989</v>
      </c>
    </row>
    <row r="53" spans="1:6">
      <c r="A53" s="198" t="s">
        <v>233</v>
      </c>
      <c r="B53" s="266" t="s">
        <v>234</v>
      </c>
      <c r="C53" s="243">
        <v>62554.091815368709</v>
      </c>
      <c r="D53" s="243">
        <v>67692.694964298164</v>
      </c>
      <c r="E53" s="249">
        <f t="shared" si="0"/>
        <v>8.2146555082220232</v>
      </c>
      <c r="F53" s="199">
        <f t="shared" si="1"/>
        <v>1.5595087565857729E-2</v>
      </c>
    </row>
    <row r="54" spans="1:6" ht="30">
      <c r="A54" s="198" t="s">
        <v>235</v>
      </c>
      <c r="B54" s="266" t="s">
        <v>236</v>
      </c>
      <c r="C54" s="243">
        <v>84800.478484037376</v>
      </c>
      <c r="D54" s="243">
        <v>110463.64512695692</v>
      </c>
      <c r="E54" s="249">
        <f t="shared" si="0"/>
        <v>30.262997452013565</v>
      </c>
      <c r="F54" s="199">
        <f t="shared" si="1"/>
        <v>2.5448687181198675E-2</v>
      </c>
    </row>
    <row r="55" spans="1:6">
      <c r="A55" s="198" t="s">
        <v>237</v>
      </c>
      <c r="B55" s="266" t="s">
        <v>238</v>
      </c>
      <c r="C55" s="243">
        <v>2777205.3118879627</v>
      </c>
      <c r="D55" s="243">
        <v>3369877.0662532309</v>
      </c>
      <c r="E55" s="249">
        <f t="shared" si="0"/>
        <v>21.340581188877451</v>
      </c>
      <c r="F55" s="199">
        <f t="shared" si="1"/>
        <v>0.77635449382111565</v>
      </c>
    </row>
    <row r="56" spans="1:6" ht="30">
      <c r="A56" s="198" t="s">
        <v>239</v>
      </c>
      <c r="B56" s="266" t="s">
        <v>240</v>
      </c>
      <c r="C56" s="243">
        <v>1183104.5779649627</v>
      </c>
      <c r="D56" s="243">
        <v>1475174.1809224326</v>
      </c>
      <c r="E56" s="249">
        <f t="shared" si="0"/>
        <v>24.686710574635228</v>
      </c>
      <c r="F56" s="199">
        <f t="shared" si="1"/>
        <v>0.33985159755437594</v>
      </c>
    </row>
    <row r="57" spans="1:6" ht="30">
      <c r="A57" s="198" t="s">
        <v>241</v>
      </c>
      <c r="B57" s="266" t="s">
        <v>242</v>
      </c>
      <c r="C57" s="243">
        <v>1007677.4331892503</v>
      </c>
      <c r="D57" s="243">
        <v>852893.14815494849</v>
      </c>
      <c r="E57" s="249">
        <f t="shared" si="0"/>
        <v>-15.360499296329095</v>
      </c>
      <c r="F57" s="199">
        <f t="shared" si="1"/>
        <v>0.1964900841488369</v>
      </c>
    </row>
    <row r="58" spans="1:6">
      <c r="A58" s="198" t="s">
        <v>243</v>
      </c>
      <c r="B58" s="266" t="s">
        <v>244</v>
      </c>
      <c r="C58" s="243">
        <v>4711319.4065009719</v>
      </c>
      <c r="D58" s="243">
        <v>4699174.2878208458</v>
      </c>
      <c r="E58" s="249">
        <f t="shared" si="0"/>
        <v>-0.25778593281889073</v>
      </c>
      <c r="F58" s="199">
        <f t="shared" si="1"/>
        <v>1.0825988615823907</v>
      </c>
    </row>
    <row r="59" spans="1:6" ht="30">
      <c r="A59" s="198" t="s">
        <v>245</v>
      </c>
      <c r="B59" s="266" t="s">
        <v>246</v>
      </c>
      <c r="C59" s="243">
        <v>434842.21376904455</v>
      </c>
      <c r="D59" s="243">
        <v>464910.58090253745</v>
      </c>
      <c r="E59" s="249">
        <f t="shared" si="0"/>
        <v>6.9147764824559914</v>
      </c>
      <c r="F59" s="199">
        <f t="shared" si="1"/>
        <v>0.1071064052523356</v>
      </c>
    </row>
    <row r="60" spans="1:6">
      <c r="A60" s="198" t="s">
        <v>247</v>
      </c>
      <c r="B60" s="266" t="s">
        <v>248</v>
      </c>
      <c r="C60" s="243">
        <v>100837.62810478205</v>
      </c>
      <c r="D60" s="243">
        <v>133290.12003880311</v>
      </c>
      <c r="E60" s="249">
        <f t="shared" si="0"/>
        <v>32.182918761535262</v>
      </c>
      <c r="F60" s="199">
        <f t="shared" si="1"/>
        <v>3.0707465477111461E-2</v>
      </c>
    </row>
    <row r="61" spans="1:6" ht="30">
      <c r="A61" s="198" t="s">
        <v>249</v>
      </c>
      <c r="B61" s="266" t="s">
        <v>250</v>
      </c>
      <c r="C61" s="243">
        <v>277591.43960911559</v>
      </c>
      <c r="D61" s="243">
        <v>237139.64583822439</v>
      </c>
      <c r="E61" s="249">
        <f t="shared" si="0"/>
        <v>-14.572421191320785</v>
      </c>
      <c r="F61" s="199">
        <f t="shared" si="1"/>
        <v>5.4632387499627184E-2</v>
      </c>
    </row>
    <row r="62" spans="1:6" ht="45">
      <c r="A62" s="198" t="s">
        <v>251</v>
      </c>
      <c r="B62" s="266" t="s">
        <v>252</v>
      </c>
      <c r="C62" s="243">
        <v>337640.45871551899</v>
      </c>
      <c r="D62" s="243">
        <v>300645.05970169697</v>
      </c>
      <c r="E62" s="249">
        <f t="shared" si="0"/>
        <v>-10.957039673078015</v>
      </c>
      <c r="F62" s="199">
        <f t="shared" si="1"/>
        <v>6.9262806492832035E-2</v>
      </c>
    </row>
    <row r="63" spans="1:6">
      <c r="A63" s="198" t="s">
        <v>253</v>
      </c>
      <c r="B63" s="266" t="s">
        <v>254</v>
      </c>
      <c r="C63" s="243">
        <v>541130.99529063643</v>
      </c>
      <c r="D63" s="243">
        <v>564205.80000349984</v>
      </c>
      <c r="E63" s="249">
        <f t="shared" si="0"/>
        <v>4.2641809309906762</v>
      </c>
      <c r="F63" s="199">
        <f t="shared" si="1"/>
        <v>0.12998210310373953</v>
      </c>
    </row>
    <row r="64" spans="1:6" ht="30">
      <c r="A64" s="198" t="s">
        <v>255</v>
      </c>
      <c r="B64" s="266" t="s">
        <v>256</v>
      </c>
      <c r="C64" s="243">
        <v>554741.26451373473</v>
      </c>
      <c r="D64" s="243">
        <v>695139.69562334463</v>
      </c>
      <c r="E64" s="249">
        <f t="shared" si="0"/>
        <v>25.308813331684973</v>
      </c>
      <c r="F64" s="199">
        <f t="shared" si="1"/>
        <v>0.16014674005027102</v>
      </c>
    </row>
    <row r="65" spans="1:6" ht="30">
      <c r="A65" s="198" t="s">
        <v>257</v>
      </c>
      <c r="B65" s="266" t="s">
        <v>258</v>
      </c>
      <c r="C65" s="243">
        <v>4406537.4502228145</v>
      </c>
      <c r="D65" s="243">
        <v>4754565.167229197</v>
      </c>
      <c r="E65" s="249">
        <f t="shared" si="0"/>
        <v>7.897986138499391</v>
      </c>
      <c r="F65" s="199">
        <f t="shared" si="1"/>
        <v>1.095359848793473</v>
      </c>
    </row>
    <row r="66" spans="1:6" ht="30">
      <c r="A66" s="198" t="s">
        <v>259</v>
      </c>
      <c r="B66" s="266" t="s">
        <v>260</v>
      </c>
      <c r="C66" s="243">
        <v>569859.82328602602</v>
      </c>
      <c r="D66" s="243">
        <v>593411.9450594465</v>
      </c>
      <c r="E66" s="249">
        <f t="shared" si="0"/>
        <v>4.1329675844859821</v>
      </c>
      <c r="F66" s="199">
        <f t="shared" si="1"/>
        <v>0.13671063400133274</v>
      </c>
    </row>
    <row r="67" spans="1:6">
      <c r="A67" s="198" t="s">
        <v>261</v>
      </c>
      <c r="B67" s="266" t="s">
        <v>262</v>
      </c>
      <c r="C67" s="243">
        <v>467855.87922418589</v>
      </c>
      <c r="D67" s="243">
        <v>433073.56861818285</v>
      </c>
      <c r="E67" s="249">
        <f t="shared" si="0"/>
        <v>-7.4344070793083148</v>
      </c>
      <c r="F67" s="199">
        <f t="shared" si="1"/>
        <v>9.9771773433176114E-2</v>
      </c>
    </row>
    <row r="68" spans="1:6">
      <c r="A68" s="198" t="s">
        <v>263</v>
      </c>
      <c r="B68" s="266" t="s">
        <v>264</v>
      </c>
      <c r="C68" s="243">
        <v>203642.03938809104</v>
      </c>
      <c r="D68" s="243">
        <v>303449.92829674238</v>
      </c>
      <c r="E68" s="249">
        <f t="shared" si="0"/>
        <v>49.011436542551166</v>
      </c>
      <c r="F68" s="199">
        <f t="shared" si="1"/>
        <v>6.9908993963629706E-2</v>
      </c>
    </row>
    <row r="69" spans="1:6" ht="30">
      <c r="A69" s="198" t="s">
        <v>265</v>
      </c>
      <c r="B69" s="266" t="s">
        <v>266</v>
      </c>
      <c r="C69" s="243">
        <v>4938.7202333145142</v>
      </c>
      <c r="D69" s="243">
        <v>12094.519832030288</v>
      </c>
      <c r="E69" s="249">
        <f t="shared" si="0"/>
        <v>144.89177885489002</v>
      </c>
      <c r="F69" s="199">
        <f t="shared" si="1"/>
        <v>2.7863434296269756E-3</v>
      </c>
    </row>
    <row r="70" spans="1:6" ht="45">
      <c r="A70" s="198" t="s">
        <v>267</v>
      </c>
      <c r="B70" s="266" t="s">
        <v>268</v>
      </c>
      <c r="C70" s="243">
        <v>4572.6680278663589</v>
      </c>
      <c r="D70" s="243">
        <v>3558.1358399734549</v>
      </c>
      <c r="E70" s="249">
        <f t="shared" si="0"/>
        <v>-22.186876058140001</v>
      </c>
      <c r="F70" s="199">
        <f t="shared" si="1"/>
        <v>8.1972567386877555E-4</v>
      </c>
    </row>
    <row r="71" spans="1:6" ht="30">
      <c r="A71" s="198" t="s">
        <v>269</v>
      </c>
      <c r="B71" s="266" t="s">
        <v>270</v>
      </c>
      <c r="C71" s="243">
        <v>1925748.7006469185</v>
      </c>
      <c r="D71" s="243">
        <v>1360510.2445568659</v>
      </c>
      <c r="E71" s="249">
        <f t="shared" ref="E71:E99" si="2">D71/C71*100-100</f>
        <v>-29.351620795598706</v>
      </c>
      <c r="F71" s="199">
        <f t="shared" ref="F71:F100" si="3">D71/D$100*100</f>
        <v>0.31343524451642901</v>
      </c>
    </row>
    <row r="72" spans="1:6">
      <c r="A72" s="198" t="s">
        <v>271</v>
      </c>
      <c r="B72" s="266" t="s">
        <v>272</v>
      </c>
      <c r="C72" s="243">
        <v>2901124.7479906431</v>
      </c>
      <c r="D72" s="243">
        <v>2129217.8675616113</v>
      </c>
      <c r="E72" s="249">
        <f t="shared" si="2"/>
        <v>-26.607159204845104</v>
      </c>
      <c r="F72" s="199">
        <f t="shared" si="3"/>
        <v>0.49053061203908394</v>
      </c>
    </row>
    <row r="73" spans="1:6">
      <c r="A73" s="198" t="s">
        <v>273</v>
      </c>
      <c r="B73" s="266" t="s">
        <v>274</v>
      </c>
      <c r="C73" s="243">
        <v>2941508.4843802452</v>
      </c>
      <c r="D73" s="243">
        <v>3566268.9817504259</v>
      </c>
      <c r="E73" s="249">
        <f t="shared" si="2"/>
        <v>21.239459300822432</v>
      </c>
      <c r="F73" s="199">
        <f t="shared" si="3"/>
        <v>0.82159939241793789</v>
      </c>
    </row>
    <row r="74" spans="1:6" ht="45">
      <c r="A74" s="198" t="s">
        <v>275</v>
      </c>
      <c r="B74" s="266" t="s">
        <v>276</v>
      </c>
      <c r="C74" s="243">
        <v>1959831.1399038625</v>
      </c>
      <c r="D74" s="243">
        <v>611802.94252650393</v>
      </c>
      <c r="E74" s="249">
        <f t="shared" si="2"/>
        <v>-68.782874704372986</v>
      </c>
      <c r="F74" s="199">
        <f t="shared" si="3"/>
        <v>0.1409475640877105</v>
      </c>
    </row>
    <row r="75" spans="1:6">
      <c r="A75" s="198" t="s">
        <v>277</v>
      </c>
      <c r="B75" s="266" t="s">
        <v>278</v>
      </c>
      <c r="C75" s="243">
        <v>47864719.094013214</v>
      </c>
      <c r="D75" s="243">
        <v>41979623.709903657</v>
      </c>
      <c r="E75" s="249">
        <f t="shared" si="2"/>
        <v>-12.295267778654207</v>
      </c>
      <c r="F75" s="199">
        <f t="shared" si="3"/>
        <v>9.6712933069511831</v>
      </c>
    </row>
    <row r="76" spans="1:6">
      <c r="A76" s="198" t="s">
        <v>279</v>
      </c>
      <c r="B76" s="266" t="s">
        <v>280</v>
      </c>
      <c r="C76" s="243">
        <v>6385416.9318212345</v>
      </c>
      <c r="D76" s="243">
        <v>6812320.9725675117</v>
      </c>
      <c r="E76" s="249">
        <f t="shared" si="2"/>
        <v>6.6856094958942123</v>
      </c>
      <c r="F76" s="199">
        <f t="shared" si="3"/>
        <v>1.5694269839596555</v>
      </c>
    </row>
    <row r="77" spans="1:6">
      <c r="A77" s="198" t="s">
        <v>281</v>
      </c>
      <c r="B77" s="266" t="s">
        <v>32</v>
      </c>
      <c r="C77" s="243">
        <v>2285199.332526505</v>
      </c>
      <c r="D77" s="243">
        <v>3352297.2135870475</v>
      </c>
      <c r="E77" s="249">
        <f t="shared" si="2"/>
        <v>46.696052544386333</v>
      </c>
      <c r="F77" s="199">
        <f t="shared" si="3"/>
        <v>0.77230443580719554</v>
      </c>
    </row>
    <row r="78" spans="1:6">
      <c r="A78" s="198" t="s">
        <v>282</v>
      </c>
      <c r="B78" s="266" t="s">
        <v>283</v>
      </c>
      <c r="C78" s="243">
        <v>11193.484301513672</v>
      </c>
      <c r="D78" s="243">
        <v>8285.1033283691431</v>
      </c>
      <c r="E78" s="249">
        <f t="shared" si="2"/>
        <v>-25.982802984332892</v>
      </c>
      <c r="F78" s="199">
        <f t="shared" si="3"/>
        <v>1.908727551270358E-3</v>
      </c>
    </row>
    <row r="79" spans="1:6">
      <c r="A79" s="198" t="s">
        <v>284</v>
      </c>
      <c r="B79" s="266" t="s">
        <v>53</v>
      </c>
      <c r="C79" s="243">
        <v>4289687.899491285</v>
      </c>
      <c r="D79" s="243">
        <v>4726507.2132266378</v>
      </c>
      <c r="E79" s="249">
        <f t="shared" si="2"/>
        <v>10.183009206500898</v>
      </c>
      <c r="F79" s="199">
        <f t="shared" si="3"/>
        <v>1.0888958389055596</v>
      </c>
    </row>
    <row r="80" spans="1:6">
      <c r="A80" s="198" t="s">
        <v>285</v>
      </c>
      <c r="B80" s="266" t="s">
        <v>286</v>
      </c>
      <c r="C80" s="243">
        <v>25961.124247535707</v>
      </c>
      <c r="D80" s="243">
        <v>36271.155176635737</v>
      </c>
      <c r="E80" s="249">
        <f t="shared" si="2"/>
        <v>39.713345349744174</v>
      </c>
      <c r="F80" s="199">
        <f t="shared" si="3"/>
        <v>8.3561725736104753E-3</v>
      </c>
    </row>
    <row r="81" spans="1:6">
      <c r="A81" s="198" t="s">
        <v>287</v>
      </c>
      <c r="B81" s="266" t="s">
        <v>58</v>
      </c>
      <c r="C81" s="243">
        <v>1726842.8962336273</v>
      </c>
      <c r="D81" s="243">
        <v>1380403.3194911373</v>
      </c>
      <c r="E81" s="249">
        <f t="shared" si="2"/>
        <v>-20.06202055196222</v>
      </c>
      <c r="F81" s="199">
        <f t="shared" si="3"/>
        <v>0.31801822419714276</v>
      </c>
    </row>
    <row r="82" spans="1:6">
      <c r="A82" s="198" t="s">
        <v>288</v>
      </c>
      <c r="B82" s="266" t="s">
        <v>289</v>
      </c>
      <c r="C82" s="243">
        <v>37892.954483764646</v>
      </c>
      <c r="D82" s="243">
        <v>74798.265613098149</v>
      </c>
      <c r="E82" s="249">
        <f t="shared" si="2"/>
        <v>97.393596335027667</v>
      </c>
      <c r="F82" s="199">
        <f t="shared" si="3"/>
        <v>1.7232073603004983E-2</v>
      </c>
    </row>
    <row r="83" spans="1:6">
      <c r="A83" s="198" t="s">
        <v>290</v>
      </c>
      <c r="B83" s="266" t="s">
        <v>291</v>
      </c>
      <c r="C83" s="243">
        <v>16954.015805038456</v>
      </c>
      <c r="D83" s="243">
        <v>20677.192569671628</v>
      </c>
      <c r="E83" s="249">
        <f t="shared" si="2"/>
        <v>21.960441746944142</v>
      </c>
      <c r="F83" s="199">
        <f t="shared" si="3"/>
        <v>4.763625217022339E-3</v>
      </c>
    </row>
    <row r="84" spans="1:6" ht="30">
      <c r="A84" s="198" t="s">
        <v>292</v>
      </c>
      <c r="B84" s="266" t="s">
        <v>293</v>
      </c>
      <c r="C84" s="243">
        <v>556318.32425731223</v>
      </c>
      <c r="D84" s="243">
        <v>672265.40759404167</v>
      </c>
      <c r="E84" s="249">
        <f t="shared" si="2"/>
        <v>20.841859468051751</v>
      </c>
      <c r="F84" s="199">
        <f t="shared" si="3"/>
        <v>0.15487694653692707</v>
      </c>
    </row>
    <row r="85" spans="1:6">
      <c r="A85" s="198" t="s">
        <v>294</v>
      </c>
      <c r="B85" s="266" t="s">
        <v>295</v>
      </c>
      <c r="C85" s="243">
        <v>1312333.1675737193</v>
      </c>
      <c r="D85" s="243">
        <v>1501111.0952335566</v>
      </c>
      <c r="E85" s="249">
        <f t="shared" si="2"/>
        <v>14.384908674437867</v>
      </c>
      <c r="F85" s="199">
        <f t="shared" si="3"/>
        <v>0.3458269609238423</v>
      </c>
    </row>
    <row r="86" spans="1:6" ht="30">
      <c r="A86" s="198" t="s">
        <v>296</v>
      </c>
      <c r="B86" s="266" t="s">
        <v>297</v>
      </c>
      <c r="C86" s="243">
        <v>22635196.129080612</v>
      </c>
      <c r="D86" s="243">
        <v>27385407.478221368</v>
      </c>
      <c r="E86" s="249">
        <f t="shared" si="2"/>
        <v>20.985951798482148</v>
      </c>
      <c r="F86" s="199">
        <f t="shared" si="3"/>
        <v>6.3090681775160915</v>
      </c>
    </row>
    <row r="87" spans="1:6" ht="60">
      <c r="A87" s="198" t="s">
        <v>298</v>
      </c>
      <c r="B87" s="266" t="s">
        <v>299</v>
      </c>
      <c r="C87" s="243">
        <v>18914619.035271835</v>
      </c>
      <c r="D87" s="243">
        <v>17600654.090960979</v>
      </c>
      <c r="E87" s="249">
        <f t="shared" si="2"/>
        <v>-6.9468221477820009</v>
      </c>
      <c r="F87" s="199">
        <f t="shared" si="3"/>
        <v>4.0548502598348932</v>
      </c>
    </row>
    <row r="88" spans="1:6" ht="75">
      <c r="A88" s="198" t="s">
        <v>300</v>
      </c>
      <c r="B88" s="266" t="s">
        <v>301</v>
      </c>
      <c r="C88" s="243">
        <v>5981.8565100097658</v>
      </c>
      <c r="D88" s="243">
        <v>2571.8072009277298</v>
      </c>
      <c r="E88" s="249">
        <f t="shared" si="2"/>
        <v>-57.00653807686318</v>
      </c>
      <c r="F88" s="199">
        <f t="shared" si="3"/>
        <v>5.9249463361038524E-4</v>
      </c>
    </row>
    <row r="89" spans="1:6" ht="30">
      <c r="A89" s="198" t="s">
        <v>302</v>
      </c>
      <c r="B89" s="266" t="s">
        <v>303</v>
      </c>
      <c r="C89" s="243">
        <v>24715122.163356688</v>
      </c>
      <c r="D89" s="243">
        <v>33267435.649608981</v>
      </c>
      <c r="E89" s="249">
        <f t="shared" si="2"/>
        <v>34.603565500202905</v>
      </c>
      <c r="F89" s="199">
        <f t="shared" si="3"/>
        <v>7.6641736943818568</v>
      </c>
    </row>
    <row r="90" spans="1:6">
      <c r="A90" s="198" t="s">
        <v>304</v>
      </c>
      <c r="B90" s="266" t="s">
        <v>305</v>
      </c>
      <c r="C90" s="243">
        <v>36017.915244232179</v>
      </c>
      <c r="D90" s="243">
        <v>104005.06562457273</v>
      </c>
      <c r="E90" s="249">
        <f t="shared" si="2"/>
        <v>188.75926027181112</v>
      </c>
      <c r="F90" s="199">
        <f t="shared" si="3"/>
        <v>2.3960755389683251E-2</v>
      </c>
    </row>
    <row r="91" spans="1:6">
      <c r="A91" s="198" t="s">
        <v>306</v>
      </c>
      <c r="B91" s="266" t="s">
        <v>307</v>
      </c>
      <c r="C91" s="243">
        <v>2225.5260092773442</v>
      </c>
      <c r="D91" s="243">
        <v>6560.5411993408206</v>
      </c>
      <c r="E91" s="249">
        <f t="shared" si="2"/>
        <v>194.78609425333605</v>
      </c>
      <c r="F91" s="199">
        <f t="shared" si="3"/>
        <v>1.5114217942881123E-3</v>
      </c>
    </row>
    <row r="92" spans="1:6" ht="45">
      <c r="A92" s="198" t="s">
        <v>308</v>
      </c>
      <c r="B92" s="266" t="s">
        <v>309</v>
      </c>
      <c r="C92" s="243">
        <v>2588682.20858705</v>
      </c>
      <c r="D92" s="243">
        <v>2685370.7334740204</v>
      </c>
      <c r="E92" s="249">
        <f>D92/C92*100-100</f>
        <v>3.7350480706453766</v>
      </c>
      <c r="F92" s="199">
        <f t="shared" si="3"/>
        <v>0.61865747489306133</v>
      </c>
    </row>
    <row r="93" spans="1:6">
      <c r="A93" s="198" t="s">
        <v>310</v>
      </c>
      <c r="B93" s="266" t="s">
        <v>311</v>
      </c>
      <c r="C93" s="243">
        <v>76258.157206066186</v>
      </c>
      <c r="D93" s="243">
        <v>92178.556721180008</v>
      </c>
      <c r="E93" s="249">
        <f t="shared" si="2"/>
        <v>20.876979064801461</v>
      </c>
      <c r="F93" s="199">
        <f t="shared" si="3"/>
        <v>2.1236156493981449E-2</v>
      </c>
    </row>
    <row r="94" spans="1:6" ht="30">
      <c r="A94" s="198" t="s">
        <v>312</v>
      </c>
      <c r="B94" s="266" t="s">
        <v>313</v>
      </c>
      <c r="C94" s="243">
        <v>62022.837208933583</v>
      </c>
      <c r="D94" s="243">
        <v>54521.593383178755</v>
      </c>
      <c r="E94" s="249">
        <f t="shared" si="2"/>
        <v>-12.094325515109404</v>
      </c>
      <c r="F94" s="199">
        <f t="shared" si="3"/>
        <v>1.2560720525149765E-2</v>
      </c>
    </row>
    <row r="95" spans="1:6">
      <c r="A95" s="198" t="s">
        <v>314</v>
      </c>
      <c r="B95" s="266" t="s">
        <v>315</v>
      </c>
      <c r="C95" s="243">
        <v>0</v>
      </c>
      <c r="D95" s="243">
        <v>360477.18104003905</v>
      </c>
      <c r="E95" s="249" t="s">
        <v>346</v>
      </c>
      <c r="F95" s="199">
        <f t="shared" si="3"/>
        <v>8.304696993933966E-2</v>
      </c>
    </row>
    <row r="96" spans="1:6" ht="60">
      <c r="A96" s="198" t="s">
        <v>316</v>
      </c>
      <c r="B96" s="266" t="s">
        <v>317</v>
      </c>
      <c r="C96" s="243">
        <v>1647323.0353741935</v>
      </c>
      <c r="D96" s="243">
        <v>1694021.0831888095</v>
      </c>
      <c r="E96" s="249">
        <f t="shared" si="2"/>
        <v>2.8347838773473057</v>
      </c>
      <c r="F96" s="199">
        <f t="shared" si="3"/>
        <v>0.39026969076459417</v>
      </c>
    </row>
    <row r="97" spans="1:6" ht="30">
      <c r="A97" s="198" t="s">
        <v>318</v>
      </c>
      <c r="B97" s="266" t="s">
        <v>319</v>
      </c>
      <c r="C97" s="243">
        <v>307912.99781794951</v>
      </c>
      <c r="D97" s="243">
        <v>312028.26039207279</v>
      </c>
      <c r="E97" s="249">
        <f t="shared" si="2"/>
        <v>1.3365017401949331</v>
      </c>
      <c r="F97" s="199">
        <f t="shared" si="3"/>
        <v>7.1885275750996014E-2</v>
      </c>
    </row>
    <row r="98" spans="1:6">
      <c r="A98" s="198" t="s">
        <v>320</v>
      </c>
      <c r="B98" s="266" t="s">
        <v>321</v>
      </c>
      <c r="C98" s="243">
        <v>1951003.8785460712</v>
      </c>
      <c r="D98" s="243">
        <v>1417867.1191547443</v>
      </c>
      <c r="E98" s="249">
        <f t="shared" si="2"/>
        <v>-27.32627880722778</v>
      </c>
      <c r="F98" s="199">
        <f t="shared" si="3"/>
        <v>0.32664915899168512</v>
      </c>
    </row>
    <row r="99" spans="1:6">
      <c r="A99" s="198" t="s">
        <v>322</v>
      </c>
      <c r="B99" s="266" t="s">
        <v>323</v>
      </c>
      <c r="C99" s="243">
        <v>421.33446763610817</v>
      </c>
      <c r="D99" s="243">
        <v>1331.8298830108643</v>
      </c>
      <c r="E99" s="249">
        <f t="shared" si="2"/>
        <v>216.09801364770351</v>
      </c>
      <c r="F99" s="199">
        <f t="shared" si="3"/>
        <v>3.0682784396949777E-4</v>
      </c>
    </row>
    <row r="100" spans="1:6">
      <c r="A100" s="233"/>
      <c r="B100" s="262"/>
      <c r="C100" s="251">
        <f>SUM(C6:C99)</f>
        <v>410556684.29644197</v>
      </c>
      <c r="D100" s="251">
        <f>SUM(D6:D99)</f>
        <v>434064218.48183489</v>
      </c>
      <c r="E100" s="250">
        <f>D100/C100*100-100</f>
        <v>5.7257706632342575</v>
      </c>
      <c r="F100" s="92">
        <f t="shared" si="3"/>
        <v>100</v>
      </c>
    </row>
  </sheetData>
  <mergeCells count="5">
    <mergeCell ref="A1:F1"/>
    <mergeCell ref="C4:D4"/>
    <mergeCell ref="E4:E5"/>
    <mergeCell ref="F4:F5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Contents</vt:lpstr>
      <vt:lpstr>1. composition</vt:lpstr>
      <vt:lpstr>2. export</vt:lpstr>
      <vt:lpstr>3. Import</vt:lpstr>
      <vt:lpstr>4. partner</vt:lpstr>
      <vt:lpstr>5. X_India</vt:lpstr>
      <vt:lpstr>6. X_China</vt:lpstr>
      <vt:lpstr>7. X_Other</vt:lpstr>
      <vt:lpstr>8. M_India</vt:lpstr>
      <vt:lpstr>9.M_China </vt:lpstr>
      <vt:lpstr>10.M_Other</vt:lpstr>
      <vt:lpstr>11. X_Customs</vt:lpstr>
      <vt:lpstr>12. M_Customs</vt:lpstr>
      <vt:lpstr>'2. export'!Print_Area</vt:lpstr>
    </vt:vector>
  </TitlesOfParts>
  <Company>TEPC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TEPC</dc:creator>
  <cp:lastModifiedBy>user</cp:lastModifiedBy>
  <cp:lastPrinted>2022-08-08T09:22:08Z</cp:lastPrinted>
  <dcterms:created xsi:type="dcterms:W3CDTF">2022-07-25T08:04:46Z</dcterms:created>
  <dcterms:modified xsi:type="dcterms:W3CDTF">2025-12-31T05:30:13Z</dcterms:modified>
</cp:coreProperties>
</file>